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70" windowHeight="1125"/>
  </bookViews>
  <sheets>
    <sheet name="Feuille1" sheetId="1" r:id="rId1"/>
  </sheets>
  <definedNames>
    <definedName name="_xlnm.Print_Area" localSheetId="0">Feuille1!$A$1:$E$42</definedName>
  </definedNames>
  <calcPr calcId="124519"/>
</workbook>
</file>

<file path=xl/calcChain.xml><?xml version="1.0" encoding="utf-8"?>
<calcChain xmlns="http://schemas.openxmlformats.org/spreadsheetml/2006/main">
  <c r="D29" i="1"/>
  <c r="C28"/>
  <c r="D26"/>
  <c r="D27"/>
  <c r="D25"/>
  <c r="C24"/>
  <c r="D11" l="1"/>
  <c r="C22"/>
  <c r="D22" s="1"/>
  <c r="C21"/>
  <c r="D21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D12" s="1"/>
  <c r="D32" l="1"/>
  <c r="C32"/>
</calcChain>
</file>

<file path=xl/sharedStrings.xml><?xml version="1.0" encoding="utf-8"?>
<sst xmlns="http://schemas.openxmlformats.org/spreadsheetml/2006/main" count="31" uniqueCount="31">
  <si>
    <t>PROGRAMME  DÉTAILLÉ DES TRAVAUX DETR/DSIL</t>
  </si>
  <si>
    <t>Principaux postes de dépenses (par nature/lot)</t>
  </si>
  <si>
    <t>Montant HT</t>
  </si>
  <si>
    <t>Montant TTC</t>
  </si>
  <si>
    <t>Délai de réalisation</t>
  </si>
  <si>
    <t>TOTAL</t>
  </si>
  <si>
    <t>LOT 2-GO</t>
  </si>
  <si>
    <t>LOT 3-RAVALEMENT</t>
  </si>
  <si>
    <t>LOT 4-CHARPENTE BOIS</t>
  </si>
  <si>
    <t>LOT 5-COUVERTURE / ZINGUERIE</t>
  </si>
  <si>
    <t>LOT 7-MENUISERIES EXTERIEURES</t>
  </si>
  <si>
    <t>LOT 8-MENUISERIE INTERIEURES</t>
  </si>
  <si>
    <r>
      <t>LOT 9-DOUBLAGE_FAUX-PLAFONDS-CLO</t>
    </r>
    <r>
      <rPr>
        <sz val="11"/>
        <color indexed="20"/>
        <rFont val="Calibri"/>
        <family val="2"/>
      </rPr>
      <t>ISONS</t>
    </r>
  </si>
  <si>
    <t>LOT 10-REVETEMENT DE SOL SOUPLE</t>
  </si>
  <si>
    <r>
      <t>LOT 11-PEINT</t>
    </r>
    <r>
      <rPr>
        <sz val="10"/>
        <color theme="1"/>
        <rFont val="Liberation Sans"/>
        <family val="2"/>
      </rPr>
      <t>URE</t>
    </r>
  </si>
  <si>
    <t>LOT 12-PLOMBERIE_SANITAIRES_CLIMATISATION</t>
  </si>
  <si>
    <t>LOT 13-ELECTRICTE_CHAUFFAGE_VMC</t>
  </si>
  <si>
    <t>LOT 1- TERRASSEMENT_VRD</t>
  </si>
  <si>
    <t>délai global 14 mois</t>
  </si>
  <si>
    <t>Eclairage 20 lux</t>
  </si>
  <si>
    <t>Mobilier et équipements divers</t>
  </si>
  <si>
    <t>ENEDIS</t>
  </si>
  <si>
    <t>Maîtrise d'œuvre</t>
  </si>
  <si>
    <t>raccordement fibre</t>
  </si>
  <si>
    <t>raccordement électrique</t>
  </si>
  <si>
    <t>Coordination sécurité APMS</t>
  </si>
  <si>
    <t>Porteur de projet : Commune d'Aussac-Vadalle</t>
  </si>
  <si>
    <t>Intitulé de l’opération : 4 logements de la Residence du Verger</t>
  </si>
  <si>
    <t>Application TVA à 5,5% logements sociaux : reversement services fiscaux</t>
  </si>
  <si>
    <t>Date : 18 décembre 2025</t>
  </si>
  <si>
    <t>Gérard Liot, Maire d'Aussac-Vadalle</t>
  </si>
</sst>
</file>

<file path=xl/styles.xml><?xml version="1.0" encoding="utf-8"?>
<styleSheet xmlns="http://schemas.openxmlformats.org/spreadsheetml/2006/main">
  <numFmts count="4">
    <numFmt numFmtId="164" formatCode="#,##0.00&quot; &quot;[$€-40C];[Red]&quot;-&quot;#,##0.00&quot; &quot;[$€-40C]"/>
    <numFmt numFmtId="165" formatCode="#,##0.00\ &quot;€&quot;"/>
    <numFmt numFmtId="166" formatCode="#,##0.00\ [$€-40C];[Red]#,##0.00\ [$€-40C]"/>
    <numFmt numFmtId="167" formatCode="#,##0.00\ [$€-40C]"/>
  </numFmts>
  <fonts count="2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theme="1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1"/>
      <color theme="1"/>
      <name val="Liberation Sans"/>
      <family val="2"/>
    </font>
    <font>
      <b/>
      <sz val="15"/>
      <color theme="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rgb="FFFF3300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2"/>
      <name val="Times-Roman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7E5"/>
        <bgColor rgb="FFDEE7E5"/>
      </patternFill>
    </fill>
    <fill>
      <patternFill patternType="solid">
        <fgColor indexed="9"/>
        <bgColor indexed="2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0" fontId="10" fillId="0" borderId="0"/>
    <xf numFmtId="0" fontId="11" fillId="8" borderId="0"/>
    <xf numFmtId="0" fontId="13" fillId="0" borderId="0"/>
    <xf numFmtId="164" fontId="13" fillId="0" borderId="0"/>
    <xf numFmtId="0" fontId="1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14" fillId="0" borderId="0" xfId="0" applyFont="1"/>
    <xf numFmtId="0" fontId="16" fillId="0" borderId="0" xfId="0" applyFont="1"/>
    <xf numFmtId="0" fontId="0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22" fillId="9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4" fontId="18" fillId="0" borderId="2" xfId="0" applyNumberFormat="1" applyFont="1" applyBorder="1" applyAlignment="1">
      <alignment horizontal="right"/>
    </xf>
    <xf numFmtId="0" fontId="21" fillId="9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16" fillId="0" borderId="7" xfId="0" applyFont="1" applyBorder="1" applyAlignment="1">
      <alignment horizontal="justify"/>
    </xf>
    <xf numFmtId="0" fontId="18" fillId="0" borderId="6" xfId="0" applyFont="1" applyBorder="1" applyAlignment="1">
      <alignment horizontal="left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65" fontId="26" fillId="10" borderId="6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165" fontId="26" fillId="0" borderId="6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8" fillId="0" borderId="10" xfId="0" applyFont="1" applyBorder="1" applyAlignment="1">
      <alignment vertical="top" wrapText="1"/>
    </xf>
    <xf numFmtId="0" fontId="0" fillId="0" borderId="8" xfId="0" applyBorder="1"/>
    <xf numFmtId="166" fontId="0" fillId="0" borderId="0" xfId="0" applyNumberFormat="1"/>
    <xf numFmtId="167" fontId="24" fillId="0" borderId="2" xfId="0" applyNumberFormat="1" applyFont="1" applyFill="1" applyBorder="1" applyAlignment="1">
      <alignment horizontal="center" vertic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Commentaire" xfId="1" builtinId="10" customBuiltin="1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Result" xfId="15"/>
    <cellStyle name="Result2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C37" sqref="C37"/>
    </sheetView>
  </sheetViews>
  <sheetFormatPr baseColWidth="10" defaultColWidth="12.140625" defaultRowHeight="12.75"/>
  <cols>
    <col min="2" max="2" width="47.85546875" customWidth="1"/>
    <col min="3" max="3" width="21" customWidth="1"/>
    <col min="4" max="4" width="23.140625" customWidth="1"/>
    <col min="5" max="5" width="30.140625" customWidth="1"/>
  </cols>
  <sheetData>
    <row r="1" spans="1:7" ht="15" thickBot="1">
      <c r="B1" s="1"/>
    </row>
    <row r="2" spans="1:7" ht="57.2" customHeight="1" thickBot="1">
      <c r="B2" s="19" t="s">
        <v>0</v>
      </c>
      <c r="C2" s="20"/>
      <c r="D2" s="21"/>
    </row>
    <row r="3" spans="1:7">
      <c r="B3" s="2"/>
      <c r="C3" s="2"/>
      <c r="D3" s="2"/>
      <c r="E3" s="2"/>
    </row>
    <row r="4" spans="1:7" s="3" customFormat="1" ht="14.25">
      <c r="B4" s="18" t="s">
        <v>26</v>
      </c>
      <c r="C4" s="18"/>
      <c r="D4" s="18"/>
      <c r="E4" s="2"/>
    </row>
    <row r="5" spans="1:7" s="3" customFormat="1">
      <c r="B5" s="2"/>
      <c r="C5" s="2"/>
      <c r="D5" s="2"/>
      <c r="E5" s="2"/>
    </row>
    <row r="6" spans="1:7" s="3" customFormat="1" ht="14.25">
      <c r="B6" s="18" t="s">
        <v>27</v>
      </c>
      <c r="C6" s="18"/>
      <c r="D6" s="18"/>
      <c r="E6" s="2"/>
    </row>
    <row r="7" spans="1:7" s="3" customFormat="1" ht="15">
      <c r="B7" s="5"/>
      <c r="C7" s="2"/>
      <c r="D7" s="2"/>
      <c r="E7" s="2"/>
    </row>
    <row r="8" spans="1:7" ht="20.25">
      <c r="B8" s="4"/>
      <c r="C8" s="2"/>
      <c r="D8" s="2"/>
      <c r="E8" s="2"/>
    </row>
    <row r="9" spans="1:7" ht="15.75">
      <c r="B9" s="6"/>
      <c r="C9" s="7"/>
      <c r="D9" s="7"/>
      <c r="E9" s="7"/>
    </row>
    <row r="10" spans="1:7" ht="16.5">
      <c r="B10" s="12" t="s">
        <v>1</v>
      </c>
      <c r="C10" s="8" t="s">
        <v>2</v>
      </c>
      <c r="D10" s="8" t="s">
        <v>3</v>
      </c>
      <c r="E10" s="8" t="s">
        <v>4</v>
      </c>
    </row>
    <row r="11" spans="1:7" ht="15">
      <c r="A11" s="30"/>
      <c r="B11" s="26" t="s">
        <v>17</v>
      </c>
      <c r="C11" s="25">
        <v>37075</v>
      </c>
      <c r="D11" s="9">
        <f>C11*1.2</f>
        <v>44490</v>
      </c>
      <c r="E11" s="13" t="s">
        <v>18</v>
      </c>
    </row>
    <row r="12" spans="1:7" ht="15">
      <c r="A12" s="30"/>
      <c r="B12" s="27" t="s">
        <v>6</v>
      </c>
      <c r="C12" s="25">
        <f>85478.5*0.98</f>
        <v>83768.929999999993</v>
      </c>
      <c r="D12" s="9">
        <f t="shared" ref="D12:D22" si="0">C12*1.2</f>
        <v>100522.71599999999</v>
      </c>
      <c r="E12" s="10"/>
      <c r="G12" s="23"/>
    </row>
    <row r="13" spans="1:7" ht="15">
      <c r="A13" s="30"/>
      <c r="B13" s="28" t="s">
        <v>7</v>
      </c>
      <c r="C13" s="25">
        <f>6600</f>
        <v>6600</v>
      </c>
      <c r="D13" s="9">
        <f t="shared" si="0"/>
        <v>7920</v>
      </c>
      <c r="E13" s="10"/>
      <c r="G13" s="24"/>
    </row>
    <row r="14" spans="1:7" ht="15">
      <c r="A14" s="30"/>
      <c r="B14" s="27" t="s">
        <v>8</v>
      </c>
      <c r="C14" s="25">
        <f>5840*2+3000+150+150</f>
        <v>14980</v>
      </c>
      <c r="D14" s="9">
        <f t="shared" si="0"/>
        <v>17976</v>
      </c>
      <c r="E14" s="10"/>
      <c r="G14" s="23"/>
    </row>
    <row r="15" spans="1:7" ht="15">
      <c r="A15" s="30"/>
      <c r="B15" s="27" t="s">
        <v>9</v>
      </c>
      <c r="C15" s="25">
        <f>14840.91*2+300+300</f>
        <v>30281.82</v>
      </c>
      <c r="D15" s="9">
        <f t="shared" si="0"/>
        <v>36338.184000000001</v>
      </c>
      <c r="E15" s="10"/>
      <c r="G15" s="24"/>
    </row>
    <row r="16" spans="1:7" ht="15">
      <c r="A16" s="30"/>
      <c r="B16" s="27" t="s">
        <v>10</v>
      </c>
      <c r="C16" s="25">
        <f>16831.1*2</f>
        <v>33662.199999999997</v>
      </c>
      <c r="D16" s="9">
        <f t="shared" si="0"/>
        <v>40394.639999999992</v>
      </c>
      <c r="E16" s="10"/>
      <c r="G16" s="24"/>
    </row>
    <row r="17" spans="1:8" ht="15">
      <c r="A17" s="30"/>
      <c r="B17" s="27" t="s">
        <v>11</v>
      </c>
      <c r="C17" s="25">
        <f>2580.6*2</f>
        <v>5161.2</v>
      </c>
      <c r="D17" s="9">
        <f t="shared" si="0"/>
        <v>6193.44</v>
      </c>
      <c r="E17" s="10"/>
      <c r="G17" s="24"/>
    </row>
    <row r="18" spans="1:8" ht="15">
      <c r="A18" s="30"/>
      <c r="B18" s="27" t="s">
        <v>12</v>
      </c>
      <c r="C18" s="25">
        <f>13350.26*2+60+240</f>
        <v>27000.52</v>
      </c>
      <c r="D18" s="9">
        <f t="shared" si="0"/>
        <v>32400.624</v>
      </c>
      <c r="E18" s="10"/>
      <c r="G18" s="24"/>
    </row>
    <row r="19" spans="1:8" ht="15">
      <c r="A19" s="30"/>
      <c r="B19" s="27" t="s">
        <v>13</v>
      </c>
      <c r="C19" s="25">
        <f>10632*2+140+280</f>
        <v>21684</v>
      </c>
      <c r="D19" s="9">
        <f t="shared" si="0"/>
        <v>26020.799999999999</v>
      </c>
      <c r="E19" s="10"/>
      <c r="G19" s="24"/>
    </row>
    <row r="20" spans="1:8" ht="15">
      <c r="A20" s="30"/>
      <c r="B20" s="27" t="s">
        <v>14</v>
      </c>
      <c r="C20" s="25">
        <f>4561.68*2+1345</f>
        <v>10468.36</v>
      </c>
      <c r="D20" s="9">
        <f t="shared" si="0"/>
        <v>12562.032000000001</v>
      </c>
      <c r="E20" s="10"/>
      <c r="G20" s="24"/>
    </row>
    <row r="21" spans="1:8" ht="15">
      <c r="A21" s="30"/>
      <c r="B21" s="27" t="s">
        <v>15</v>
      </c>
      <c r="C21" s="25">
        <f>15569.94+15501.24+2785</f>
        <v>33856.18</v>
      </c>
      <c r="D21" s="9">
        <f t="shared" si="0"/>
        <v>40627.415999999997</v>
      </c>
      <c r="E21" s="10"/>
      <c r="G21" s="24"/>
    </row>
    <row r="22" spans="1:8" ht="15">
      <c r="A22" s="30"/>
      <c r="B22" s="27" t="s">
        <v>16</v>
      </c>
      <c r="C22" s="22">
        <f>5418*4+640+550+210</f>
        <v>23072</v>
      </c>
      <c r="D22" s="9">
        <f t="shared" si="0"/>
        <v>27686.399999999998</v>
      </c>
      <c r="E22" s="10"/>
      <c r="G22" s="24"/>
    </row>
    <row r="23" spans="1:8" ht="15.75">
      <c r="A23" s="30"/>
      <c r="B23" s="29" t="s">
        <v>19</v>
      </c>
      <c r="C23" s="22">
        <v>3575</v>
      </c>
      <c r="D23" s="9">
        <v>3575</v>
      </c>
      <c r="E23" s="10"/>
      <c r="G23" s="24"/>
    </row>
    <row r="24" spans="1:8" ht="15.75">
      <c r="A24" s="30"/>
      <c r="B24" s="29" t="s">
        <v>21</v>
      </c>
      <c r="C24" s="22">
        <f>D24/1.2</f>
        <v>1406.6666666666667</v>
      </c>
      <c r="D24" s="9">
        <v>1688</v>
      </c>
      <c r="E24" s="10"/>
      <c r="G24" s="24"/>
    </row>
    <row r="25" spans="1:8" ht="15.75">
      <c r="A25" s="30"/>
      <c r="B25" s="29" t="s">
        <v>22</v>
      </c>
      <c r="C25" s="22">
        <v>7619</v>
      </c>
      <c r="D25" s="9">
        <f>C25*1.2</f>
        <v>9142.7999999999993</v>
      </c>
      <c r="E25" s="10"/>
      <c r="G25" s="24"/>
    </row>
    <row r="26" spans="1:8" ht="15.75">
      <c r="A26" s="30"/>
      <c r="B26" s="29" t="s">
        <v>24</v>
      </c>
      <c r="C26" s="22">
        <v>6667</v>
      </c>
      <c r="D26" s="9">
        <f>C26</f>
        <v>6667</v>
      </c>
      <c r="E26" s="10"/>
      <c r="G26" s="24"/>
    </row>
    <row r="27" spans="1:8" ht="15.75">
      <c r="A27" s="30"/>
      <c r="B27" s="29" t="s">
        <v>20</v>
      </c>
      <c r="C27" s="22">
        <v>6000</v>
      </c>
      <c r="D27" s="9">
        <f>C27*1.2</f>
        <v>7200</v>
      </c>
      <c r="E27" s="10"/>
      <c r="G27" s="24"/>
    </row>
    <row r="28" spans="1:8" ht="15.75">
      <c r="A28" s="30"/>
      <c r="B28" s="29" t="s">
        <v>23</v>
      </c>
      <c r="C28" s="22">
        <f>D28/1.2</f>
        <v>1889.1666666666667</v>
      </c>
      <c r="D28" s="9">
        <v>2267</v>
      </c>
      <c r="E28" s="10"/>
      <c r="G28" s="24"/>
    </row>
    <row r="29" spans="1:8" ht="15.75">
      <c r="A29" s="30"/>
      <c r="B29" s="29" t="s">
        <v>25</v>
      </c>
      <c r="C29" s="22">
        <v>4000</v>
      </c>
      <c r="D29" s="9">
        <f>C29*1.2</f>
        <v>4800</v>
      </c>
      <c r="E29" s="10"/>
      <c r="G29" s="24"/>
    </row>
    <row r="30" spans="1:8" ht="31.5">
      <c r="A30" s="30"/>
      <c r="B30" s="29" t="s">
        <v>28</v>
      </c>
      <c r="C30" s="22"/>
      <c r="D30" s="32">
        <v>-49827.05</v>
      </c>
      <c r="E30" s="10"/>
      <c r="G30" s="24"/>
    </row>
    <row r="31" spans="1:8" ht="15">
      <c r="A31" s="30"/>
      <c r="B31" s="27"/>
      <c r="C31" s="22"/>
      <c r="D31" s="9"/>
      <c r="E31" s="10"/>
      <c r="G31" s="24"/>
      <c r="H31" s="31"/>
    </row>
    <row r="32" spans="1:8" ht="15.75">
      <c r="B32" s="14" t="s">
        <v>5</v>
      </c>
      <c r="C32" s="11">
        <f>SUM(C11:C31)</f>
        <v>358767.04333333339</v>
      </c>
      <c r="D32" s="11">
        <f>SUM(D11:D31)</f>
        <v>378645.00199999998</v>
      </c>
      <c r="E32" s="10"/>
      <c r="H32" s="31"/>
    </row>
    <row r="33" spans="1:5">
      <c r="B33" s="2"/>
      <c r="C33" s="2"/>
      <c r="D33" s="2"/>
      <c r="E33" s="2"/>
    </row>
    <row r="34" spans="1:5">
      <c r="A34" s="16"/>
      <c r="B34" s="15"/>
      <c r="C34" s="15"/>
      <c r="D34" s="15"/>
      <c r="E34" s="15"/>
    </row>
    <row r="35" spans="1:5">
      <c r="A35" s="16"/>
      <c r="B35" s="15"/>
      <c r="C35" s="17"/>
      <c r="D35" s="15"/>
      <c r="E35" s="15"/>
    </row>
    <row r="36" spans="1:5">
      <c r="A36" s="16"/>
      <c r="B36" s="15" t="s">
        <v>29</v>
      </c>
      <c r="C36" s="15"/>
      <c r="D36" s="15"/>
      <c r="E36" s="15"/>
    </row>
    <row r="37" spans="1:5">
      <c r="A37" s="16"/>
      <c r="B37" s="15"/>
      <c r="D37" s="15"/>
      <c r="E37" s="15"/>
    </row>
    <row r="38" spans="1:5">
      <c r="A38" s="16"/>
      <c r="C38" s="17"/>
      <c r="D38" s="15"/>
      <c r="E38" s="15"/>
    </row>
    <row r="39" spans="1:5">
      <c r="A39" s="16"/>
      <c r="B39" s="15"/>
      <c r="C39" s="17"/>
      <c r="D39" s="15"/>
      <c r="E39" s="15"/>
    </row>
    <row r="40" spans="1:5">
      <c r="A40" s="16"/>
      <c r="B40" s="16"/>
      <c r="C40" s="16"/>
      <c r="D40" s="16"/>
      <c r="E40" s="16"/>
    </row>
    <row r="41" spans="1:5">
      <c r="A41" s="16"/>
      <c r="B41" s="15" t="s">
        <v>30</v>
      </c>
      <c r="C41" s="16"/>
      <c r="D41" s="16"/>
      <c r="E41" s="16"/>
    </row>
    <row r="42" spans="1:5">
      <c r="A42" s="16"/>
      <c r="B42" s="16"/>
      <c r="C42" s="16"/>
      <c r="D42" s="16"/>
      <c r="E42" s="16"/>
    </row>
  </sheetData>
  <mergeCells count="3">
    <mergeCell ref="B2:D2"/>
    <mergeCell ref="B4:D4"/>
    <mergeCell ref="B6:D6"/>
  </mergeCells>
  <pageMargins left="0" right="0" top="0.39370078740157483" bottom="0.39370078740157483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Piotr</dc:creator>
  <cp:lastModifiedBy>Utilisateur</cp:lastModifiedBy>
  <cp:revision>7</cp:revision>
  <cp:lastPrinted>2025-12-18T10:28:27Z</cp:lastPrinted>
  <dcterms:created xsi:type="dcterms:W3CDTF">2022-09-20T16:26:43Z</dcterms:created>
  <dcterms:modified xsi:type="dcterms:W3CDTF">2025-12-18T10:28:44Z</dcterms:modified>
</cp:coreProperties>
</file>