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defaultThemeVersion="124226"/>
  <bookViews>
    <workbookView xWindow="-105" yWindow="-105" windowWidth="23250" windowHeight="12450"/>
  </bookViews>
  <sheets>
    <sheet name="Planning scolaire" sheetId="4" r:id="rId1"/>
    <sheet name="Feuil1" sheetId="5" r:id="rId2"/>
  </sheets>
  <calcPr calcId="12451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P17" i="5"/>
  <c r="M17"/>
  <c r="P16"/>
  <c r="M16"/>
  <c r="P15"/>
  <c r="M15"/>
  <c r="M19" s="1"/>
  <c r="M20" l="1"/>
  <c r="P19"/>
  <c r="F20" l="1"/>
  <c r="E33" s="1"/>
  <c r="J35" s="1"/>
  <c r="AG17" i="4"/>
  <c r="AG14"/>
  <c r="AG11"/>
  <c r="AG8"/>
  <c r="AG5"/>
  <c r="AH5" l="1"/>
  <c r="AH8"/>
  <c r="AH11"/>
  <c r="AH14"/>
  <c r="AH17"/>
  <c r="AI17"/>
  <c r="AI14"/>
  <c r="AI11"/>
  <c r="AI8"/>
  <c r="AI5"/>
  <c r="AH19" l="1"/>
  <c r="H22" i="5" s="1"/>
  <c r="H23" s="1"/>
  <c r="H24" s="1"/>
  <c r="AI19" i="4"/>
  <c r="AG19"/>
  <c r="B27" i="5" l="1"/>
  <c r="F27" s="1"/>
  <c r="B33" s="1"/>
  <c r="F29"/>
  <c r="H35" l="1"/>
  <c r="H33"/>
  <c r="B40" s="1"/>
  <c r="G42" l="1"/>
  <c r="G40"/>
  <c r="B48" l="1"/>
  <c r="N39"/>
  <c r="N40" s="1"/>
  <c r="G48" l="1"/>
  <c r="E48"/>
</calcChain>
</file>

<file path=xl/sharedStrings.xml><?xml version="1.0" encoding="utf-8"?>
<sst xmlns="http://schemas.openxmlformats.org/spreadsheetml/2006/main" count="87" uniqueCount="62">
  <si>
    <t>MARS</t>
  </si>
  <si>
    <t>AVRIL</t>
  </si>
  <si>
    <t>MAI</t>
  </si>
  <si>
    <t>JUIN</t>
  </si>
  <si>
    <t>JUILLET</t>
  </si>
  <si>
    <t>Nbre d'heures travaillés</t>
  </si>
  <si>
    <t>fériés</t>
  </si>
  <si>
    <t>week-ends</t>
  </si>
  <si>
    <t>vacances scolaires</t>
  </si>
  <si>
    <t>M</t>
  </si>
  <si>
    <t>Les heures doivent être mentionnées en centièmes</t>
  </si>
  <si>
    <t>pont</t>
  </si>
  <si>
    <t>REFERENCES DE CALCUL :</t>
  </si>
  <si>
    <r>
      <rPr>
        <b/>
        <sz val="10"/>
        <rFont val="Verdana"/>
        <family val="2"/>
      </rPr>
      <t>Un agent à temps complet :</t>
    </r>
    <r>
      <rPr>
        <i/>
        <sz val="10"/>
        <rFont val="Verdana"/>
        <family val="2"/>
      </rPr>
      <t xml:space="preserve">
-&gt; doit effectuer 1 600 heures de travail dans l'année + 7 heures pour la journée de solidarité
-&gt; est payé 1 820 heures par an (35Heures x52 semaines)
-&gt; est payé 151,67 heures par mois
-&gt; est payé 35 heures par semaine</t>
    </r>
  </si>
  <si>
    <t>*Il faut bien faire une différence entre le nombre d’heures de travail effectif annuel soit 1607 heures et la durée d’heures annuelles rémunérées, 1820. Cela résulte de la somme des congés annuels et du forfait de jours fériés ( 365 - 104 jous de WE - 25 jours CA- 8 jours fériés)</t>
  </si>
  <si>
    <t>Calcul de la durée du contrat :</t>
  </si>
  <si>
    <t>Jour début de contrat</t>
  </si>
  <si>
    <t>Jour fin de contrat</t>
  </si>
  <si>
    <t>Mois début de contrat</t>
  </si>
  <si>
    <t>Mois fin de contrat</t>
  </si>
  <si>
    <t>Date de début du contrat :</t>
  </si>
  <si>
    <t>Année début de contrat</t>
  </si>
  <si>
    <t>Année fin de contrat</t>
  </si>
  <si>
    <t>Date de fin du contrat :</t>
  </si>
  <si>
    <t>Nombre de jours du premier mois</t>
  </si>
  <si>
    <t>Nombre de jours sur les autres mois</t>
  </si>
  <si>
    <t>Durée du contrat (en mois)</t>
  </si>
  <si>
    <t>Nombre de jours du dernier mois</t>
  </si>
  <si>
    <t>Nombre d'heures de travail effectuées sur la période (voir le résultat de la page 1) :</t>
  </si>
  <si>
    <t>heures</t>
  </si>
  <si>
    <t>Nombre d'heures de travail à effectuer sur la période de contrat au titre de la journée de solidarité :</t>
  </si>
  <si>
    <t>Nombre d'heures à effectuer sur la période</t>
  </si>
  <si>
    <t>Nombre d'heures de travail payées sur la période :</t>
  </si>
  <si>
    <t xml:space="preserve">heures faites correspondent à </t>
  </si>
  <si>
    <t>heures payées</t>
  </si>
  <si>
    <t>x 1820 / 1607</t>
  </si>
  <si>
    <t>Nombre d'heures payées par mois :</t>
  </si>
  <si>
    <t>heures payées sur</t>
  </si>
  <si>
    <t xml:space="preserve">mois correspondent à </t>
  </si>
  <si>
    <t>heures payées par mois</t>
  </si>
  <si>
    <t>∕</t>
  </si>
  <si>
    <t>Nombre d'heures payées par semaine :</t>
  </si>
  <si>
    <t xml:space="preserve">heures payées par mois correspondent à </t>
  </si>
  <si>
    <t>heures payées par semaine</t>
  </si>
  <si>
    <t>Valeur entière DHS</t>
  </si>
  <si>
    <t>Valeur décimale convertie en minutes</t>
  </si>
  <si>
    <t xml:space="preserve"> x 35 / 151,67</t>
  </si>
  <si>
    <t>CONCLUSION :</t>
  </si>
  <si>
    <t>La durée hebdomadaire à retenir (qui sera indiquée sur l'acte d'engagement et servira pour la paie) est égale à  :</t>
  </si>
  <si>
    <t>heures/semaine soit :</t>
  </si>
  <si>
    <t>minutes</t>
  </si>
  <si>
    <t>ATTENTION :</t>
  </si>
  <si>
    <r>
      <t xml:space="preserve">Si vous utilisez ce simulateur, le calcul d'annualisation doit être fait tous les ans, mais conduit à deux hypothèses :
- soit le temps de travail de l'agent sera ajusté tous les ans. Si le planning de l'agent ne lui permet pas une année de réaliser son temps de travail, il faudra rajouter du temps, par exemple aux vacances scolaires. Si le planning de l'agent le conduit à réaliser plus que ce qu'il devrait, alors soit la collectivité lui ote quelques jours de travail soit elle lui rémunére les quelques heures en heures complémentaires/supplémentaires.
</t>
    </r>
    <r>
      <rPr>
        <i/>
        <sz val="10"/>
        <rFont val="Verdana"/>
        <family val="2"/>
      </rPr>
      <t>Exemple : si l'agent est nommé sur un poste à 27h17 minutes en 2018/2019 (1252.46 heures à effectuer ) et que pour la rentrée scolaire 2019/2020, l'agent devra effectuer réellement  1260 heures, alors l'agent devra à la collectivité 7,54 heures que la collectivité devra caler dans son planning. Par contre, si pour l'année scolaire 2020/2021 l'agent ne doit effectuer que 1250 heures, alors la collectivité soit donnera 2,56 heures en récupération à l'agent soit paiera 2,56 heures complémentaires.</t>
    </r>
    <r>
      <rPr>
        <sz val="10"/>
        <rFont val="Verdana"/>
        <family val="2"/>
      </rPr>
      <t xml:space="preserve">
- soit la collectivité considère qu'en fonction du nombre de jours travaillés chaque année, un "lissage du nombre d'heures" se fait d'une année sur l'autre. Aussi, si l'agent travaille quelques heures en moins sur une année, il est considéré qu'il travaillera quelques heures en plus une autre année.</t>
    </r>
  </si>
  <si>
    <t>En résumé voici les étapes à suivre pour utiliser ce simulateur :</t>
  </si>
  <si>
    <t>entrer la date de début et la date de fin de contrat</t>
  </si>
  <si>
    <t>saisir les heures planifiées sur la période de contrat de travail ( jour par jour)</t>
  </si>
  <si>
    <t>le total des heures à effectuer apparait en cellule I 83 de la page 1</t>
  </si>
  <si>
    <t>En page 2, différents calculs sont automatiquement effectués</t>
  </si>
  <si>
    <t>le nombre d'heures au titre de la journée de solidarité est calculé (il conviendra de demander à l'agent de réaliser ces heures en plus de celles arrêtées dans le planning)</t>
  </si>
  <si>
    <t>la durée hebdomadaire à payer apparait en cellule G40</t>
  </si>
  <si>
    <t>Il n'y a pas lieu de payer en plus les jours fériés et les congés annuels qui ont été intégrés en référence aux 1607 heures</t>
  </si>
  <si>
    <t>MODELE DE PLANNING pour les personnes travaillant aux écoles pour 2022-2023
Sous réserve de modifications des vacances scolaires</t>
  </si>
</sst>
</file>

<file path=xl/styles.xml><?xml version="1.0" encoding="utf-8"?>
<styleSheet xmlns="http://schemas.openxmlformats.org/spreadsheetml/2006/main">
  <fonts count="29">
    <font>
      <sz val="10"/>
      <name val="Arial"/>
    </font>
    <font>
      <sz val="8"/>
      <name val="Arial"/>
      <family val="2"/>
    </font>
    <font>
      <sz val="10"/>
      <color indexed="23"/>
      <name val="Arial"/>
      <family val="2"/>
    </font>
    <font>
      <sz val="9"/>
      <name val="Arial"/>
      <family val="2"/>
    </font>
    <font>
      <b/>
      <sz val="10"/>
      <name val="Arial"/>
      <family val="2"/>
    </font>
    <font>
      <b/>
      <sz val="11"/>
      <name val="Arial"/>
      <family val="2"/>
    </font>
    <font>
      <b/>
      <sz val="11"/>
      <color indexed="23"/>
      <name val="Arial"/>
      <family val="2"/>
    </font>
    <font>
      <sz val="10"/>
      <name val="Arial"/>
      <family val="2"/>
    </font>
    <font>
      <sz val="9"/>
      <name val="Arial"/>
      <family val="2"/>
    </font>
    <font>
      <b/>
      <sz val="10"/>
      <color rgb="FFFF0000"/>
      <name val="Arial"/>
      <family val="2"/>
    </font>
    <font>
      <sz val="10"/>
      <color rgb="FFFF0000"/>
      <name val="Arial"/>
      <family val="2"/>
    </font>
    <font>
      <sz val="9"/>
      <color theme="1"/>
      <name val="Arial"/>
      <family val="2"/>
    </font>
    <font>
      <b/>
      <u/>
      <sz val="10"/>
      <name val="Verdana"/>
      <family val="2"/>
    </font>
    <font>
      <i/>
      <sz val="10"/>
      <name val="Verdana"/>
      <family val="2"/>
    </font>
    <font>
      <b/>
      <sz val="10"/>
      <name val="Verdana"/>
      <family val="2"/>
    </font>
    <font>
      <b/>
      <i/>
      <sz val="10"/>
      <name val="Verdana"/>
      <family val="2"/>
    </font>
    <font>
      <b/>
      <sz val="10"/>
      <color theme="0" tint="-0.249977111117893"/>
      <name val="Arial"/>
      <family val="2"/>
    </font>
    <font>
      <sz val="10"/>
      <color theme="0" tint="-0.249977111117893"/>
      <name val="Arial"/>
      <family val="2"/>
    </font>
    <font>
      <b/>
      <i/>
      <sz val="10"/>
      <color theme="0" tint="-0.249977111117893"/>
      <name val="Arial"/>
      <family val="2"/>
    </font>
    <font>
      <sz val="8"/>
      <name val="Verdana"/>
      <family val="2"/>
    </font>
    <font>
      <sz val="10"/>
      <name val="Verdana"/>
      <family val="2"/>
    </font>
    <font>
      <u/>
      <sz val="10"/>
      <name val="Verdana"/>
      <family val="2"/>
    </font>
    <font>
      <i/>
      <sz val="10"/>
      <color theme="0" tint="-0.249977111117893"/>
      <name val="Arial"/>
      <family val="2"/>
    </font>
    <font>
      <sz val="10"/>
      <color theme="0" tint="-0.14999847407452621"/>
      <name val="Verdana"/>
      <family val="2"/>
    </font>
    <font>
      <sz val="10"/>
      <color theme="0"/>
      <name val="Verdana"/>
      <family val="2"/>
    </font>
    <font>
      <sz val="10"/>
      <color rgb="FFFF0000"/>
      <name val="Verdana"/>
      <family val="2"/>
    </font>
    <font>
      <i/>
      <sz val="10"/>
      <color rgb="FF0070C0"/>
      <name val="Verdana"/>
      <family val="2"/>
    </font>
    <font>
      <sz val="10"/>
      <color rgb="FF0070C0"/>
      <name val="Verdana"/>
      <family val="2"/>
    </font>
    <font>
      <b/>
      <sz val="10"/>
      <color rgb="FFFF0000"/>
      <name val="Verdana"/>
      <family val="2"/>
    </font>
  </fonts>
  <fills count="11">
    <fill>
      <patternFill patternType="none"/>
    </fill>
    <fill>
      <patternFill patternType="gray125"/>
    </fill>
    <fill>
      <patternFill patternType="solid">
        <fgColor indexed="63"/>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49">
    <xf numFmtId="0" fontId="0" fillId="0" borderId="0" xfId="0"/>
    <xf numFmtId="0" fontId="3" fillId="0" borderId="0" xfId="0" applyFont="1"/>
    <xf numFmtId="0" fontId="0" fillId="0" borderId="0" xfId="0" applyAlignment="1">
      <alignment vertical="center"/>
    </xf>
    <xf numFmtId="0" fontId="0" fillId="0" borderId="1" xfId="0" applyBorder="1" applyAlignment="1">
      <alignment horizontal="center" vertical="center"/>
    </xf>
    <xf numFmtId="0" fontId="5" fillId="0" borderId="1" xfId="0" applyFont="1" applyBorder="1" applyAlignment="1">
      <alignment horizontal="center" vertical="center"/>
    </xf>
    <xf numFmtId="0" fontId="6" fillId="2" borderId="1" xfId="0" applyFont="1" applyFill="1" applyBorder="1" applyAlignment="1">
      <alignment horizontal="center" vertical="center"/>
    </xf>
    <xf numFmtId="0" fontId="4" fillId="3" borderId="0" xfId="0" applyFont="1" applyFill="1" applyAlignment="1">
      <alignment horizontal="center"/>
    </xf>
    <xf numFmtId="0" fontId="3"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4" fillId="0" borderId="0" xfId="0" applyFont="1"/>
    <xf numFmtId="0" fontId="7" fillId="4" borderId="1" xfId="0" applyFont="1" applyFill="1" applyBorder="1" applyAlignment="1">
      <alignment horizontal="center" vertical="center"/>
    </xf>
    <xf numFmtId="0" fontId="0" fillId="5" borderId="1" xfId="0" applyFill="1" applyBorder="1" applyAlignment="1">
      <alignment horizontal="center" vertical="center"/>
    </xf>
    <xf numFmtId="0" fontId="9" fillId="0" borderId="0" xfId="0" applyFont="1"/>
    <xf numFmtId="0" fontId="8" fillId="0" borderId="0" xfId="0" applyFont="1"/>
    <xf numFmtId="0" fontId="7" fillId="0" borderId="0" xfId="0" applyFont="1"/>
    <xf numFmtId="0" fontId="0" fillId="0" borderId="0" xfId="0" applyFill="1"/>
    <xf numFmtId="0" fontId="4" fillId="0" borderId="0" xfId="0" applyFont="1" applyAlignment="1">
      <alignment horizontal="right"/>
    </xf>
    <xf numFmtId="0" fontId="2" fillId="2" borderId="1" xfId="0" applyFont="1" applyFill="1" applyBorder="1" applyAlignment="1">
      <alignment horizontal="center" vertical="center"/>
    </xf>
    <xf numFmtId="0" fontId="3" fillId="5" borderId="1" xfId="0" applyFont="1" applyFill="1" applyBorder="1" applyAlignment="1">
      <alignment vertical="center"/>
    </xf>
    <xf numFmtId="0" fontId="1" fillId="5" borderId="1" xfId="0" applyFont="1" applyFill="1" applyBorder="1" applyAlignment="1">
      <alignment vertical="center" wrapText="1"/>
    </xf>
    <xf numFmtId="0" fontId="7"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4" fillId="7" borderId="0" xfId="0" applyFont="1" applyFill="1" applyAlignment="1">
      <alignment horizontal="center"/>
    </xf>
    <xf numFmtId="0" fontId="4" fillId="6" borderId="0" xfId="0" applyFont="1" applyFill="1" applyAlignment="1">
      <alignment horizontal="center"/>
    </xf>
    <xf numFmtId="0" fontId="10" fillId="0" borderId="0" xfId="0" applyFont="1"/>
    <xf numFmtId="0" fontId="0" fillId="4" borderId="1" xfId="0" applyFill="1" applyBorder="1" applyAlignment="1">
      <alignment horizontal="center" vertical="center"/>
    </xf>
    <xf numFmtId="0" fontId="0" fillId="5" borderId="0" xfId="0" applyFill="1"/>
    <xf numFmtId="0" fontId="1" fillId="5" borderId="3" xfId="0" applyFont="1" applyFill="1" applyBorder="1" applyAlignment="1">
      <alignment vertical="center" wrapText="1"/>
    </xf>
    <xf numFmtId="0" fontId="1" fillId="5" borderId="4" xfId="0" applyFont="1" applyFill="1" applyBorder="1" applyAlignment="1">
      <alignment vertical="center" wrapText="1"/>
    </xf>
    <xf numFmtId="0" fontId="1" fillId="5" borderId="0" xfId="0" applyFont="1" applyFill="1" applyBorder="1" applyAlignment="1">
      <alignment vertical="center" wrapText="1"/>
    </xf>
    <xf numFmtId="0" fontId="5" fillId="0" borderId="6" xfId="0" applyFont="1" applyBorder="1" applyAlignment="1">
      <alignment horizontal="center" vertical="center"/>
    </xf>
    <xf numFmtId="0" fontId="0" fillId="0" borderId="6" xfId="0" applyBorder="1" applyAlignment="1">
      <alignment horizontal="center" vertical="center"/>
    </xf>
    <xf numFmtId="0" fontId="5" fillId="0" borderId="7" xfId="0" applyFont="1" applyBorder="1" applyAlignment="1">
      <alignment horizontal="center" vertical="center"/>
    </xf>
    <xf numFmtId="0" fontId="3" fillId="0" borderId="1" xfId="0" applyFont="1" applyFill="1" applyBorder="1" applyAlignment="1">
      <alignment horizontal="center" vertical="center"/>
    </xf>
    <xf numFmtId="0" fontId="7" fillId="5" borderId="0" xfId="0" applyFont="1" applyFill="1" applyAlignment="1">
      <alignment horizontal="center"/>
    </xf>
    <xf numFmtId="0" fontId="1" fillId="5" borderId="2" xfId="0" applyFont="1" applyFill="1" applyBorder="1" applyAlignment="1">
      <alignment vertical="center" wrapText="1"/>
    </xf>
    <xf numFmtId="0" fontId="0" fillId="8" borderId="0" xfId="0" applyFill="1"/>
    <xf numFmtId="0" fontId="3" fillId="8" borderId="1" xfId="0" applyFont="1" applyFill="1" applyBorder="1" applyAlignment="1">
      <alignment horizontal="center" vertical="center"/>
    </xf>
    <xf numFmtId="0" fontId="7" fillId="8" borderId="1" xfId="0" applyFont="1" applyFill="1" applyBorder="1" applyAlignment="1">
      <alignment horizontal="center" vertical="center"/>
    </xf>
    <xf numFmtId="0" fontId="11" fillId="4" borderId="1" xfId="0" applyFont="1" applyFill="1" applyBorder="1" applyAlignment="1">
      <alignment horizontal="center" vertical="center"/>
    </xf>
    <xf numFmtId="0" fontId="4" fillId="0" borderId="0" xfId="0" applyFont="1" applyAlignment="1">
      <alignment horizontal="center" vertical="center"/>
    </xf>
    <xf numFmtId="0" fontId="12" fillId="0" borderId="0" xfId="0" applyFont="1" applyAlignment="1">
      <alignment horizontal="left"/>
    </xf>
    <xf numFmtId="0" fontId="0" fillId="0" borderId="0" xfId="0" applyBorder="1"/>
    <xf numFmtId="0" fontId="15" fillId="0" borderId="0" xfId="0" applyFont="1" applyAlignment="1">
      <alignment horizontal="center" vertical="center" wrapText="1"/>
    </xf>
    <xf numFmtId="0" fontId="16" fillId="0" borderId="0" xfId="0" applyFont="1" applyFill="1" applyBorder="1" applyAlignment="1">
      <alignment horizontal="center" vertical="center"/>
    </xf>
    <xf numFmtId="0" fontId="17" fillId="0" borderId="0" xfId="0" applyFont="1" applyAlignment="1">
      <alignment horizontal="center"/>
    </xf>
    <xf numFmtId="0" fontId="18" fillId="0" borderId="0" xfId="0" applyFont="1" applyAlignment="1">
      <alignment horizontal="center" vertical="center" wrapText="1"/>
    </xf>
    <xf numFmtId="0" fontId="17" fillId="0" borderId="0" xfId="0" applyFont="1" applyBorder="1" applyAlignment="1">
      <alignment horizontal="center"/>
    </xf>
    <xf numFmtId="0" fontId="20" fillId="0" borderId="0" xfId="0" applyFont="1" applyFill="1" applyBorder="1" applyAlignment="1">
      <alignment horizontal="left" vertical="center" wrapText="1"/>
    </xf>
    <xf numFmtId="0" fontId="20" fillId="0" borderId="0" xfId="0" applyFont="1" applyBorder="1" applyAlignment="1">
      <alignment horizontal="left"/>
    </xf>
    <xf numFmtId="0" fontId="20" fillId="0" borderId="0" xfId="0" applyFont="1"/>
    <xf numFmtId="0" fontId="12" fillId="0" borderId="0" xfId="0" applyFont="1" applyAlignment="1"/>
    <xf numFmtId="0" fontId="20" fillId="0" borderId="0" xfId="0" applyFont="1" applyFill="1" applyBorder="1" applyAlignment="1">
      <alignment horizontal="center" vertical="center" wrapText="1"/>
    </xf>
    <xf numFmtId="0" fontId="20" fillId="0" borderId="0" xfId="0" applyFont="1" applyBorder="1" applyAlignment="1">
      <alignment horizontal="center"/>
    </xf>
    <xf numFmtId="0" fontId="22" fillId="0" borderId="0" xfId="0" applyFont="1" applyFill="1" applyAlignment="1">
      <alignment horizontal="center"/>
    </xf>
    <xf numFmtId="1" fontId="22" fillId="0" borderId="0" xfId="0" applyNumberFormat="1" applyFont="1" applyFill="1" applyBorder="1" applyAlignment="1">
      <alignment horizontal="center"/>
    </xf>
    <xf numFmtId="0" fontId="20" fillId="0" borderId="0" xfId="0" applyFont="1" applyAlignment="1">
      <alignment horizontal="left"/>
    </xf>
    <xf numFmtId="14" fontId="20" fillId="0" borderId="0" xfId="0" applyNumberFormat="1" applyFont="1" applyFill="1" applyBorder="1" applyAlignment="1"/>
    <xf numFmtId="14" fontId="20" fillId="0" borderId="0" xfId="0" applyNumberFormat="1" applyFont="1"/>
    <xf numFmtId="0" fontId="23" fillId="0" borderId="0" xfId="0" applyFont="1" applyAlignment="1">
      <alignment horizontal="left"/>
    </xf>
    <xf numFmtId="0" fontId="17" fillId="0" borderId="0" xfId="0" applyFont="1" applyFill="1" applyAlignment="1">
      <alignment horizontal="center"/>
    </xf>
    <xf numFmtId="14" fontId="20" fillId="0" borderId="0" xfId="0" applyNumberFormat="1" applyFont="1" applyBorder="1" applyAlignment="1">
      <alignment horizontal="center"/>
    </xf>
    <xf numFmtId="2" fontId="24" fillId="0" borderId="0" xfId="0" applyNumberFormat="1" applyFont="1" applyBorder="1" applyAlignment="1">
      <alignment horizontal="center"/>
    </xf>
    <xf numFmtId="2" fontId="20" fillId="0" borderId="0" xfId="0" applyNumberFormat="1" applyFont="1"/>
    <xf numFmtId="2" fontId="20" fillId="10" borderId="0" xfId="0" applyNumberFormat="1" applyFont="1" applyFill="1" applyAlignment="1">
      <alignment horizontal="center"/>
    </xf>
    <xf numFmtId="2" fontId="20" fillId="0" borderId="0" xfId="0" applyNumberFormat="1" applyFont="1" applyFill="1" applyAlignment="1">
      <alignment horizontal="center"/>
    </xf>
    <xf numFmtId="0" fontId="20" fillId="0" borderId="0" xfId="0" applyFont="1" applyFill="1"/>
    <xf numFmtId="0" fontId="20" fillId="0" borderId="0" xfId="0" applyFont="1" applyFill="1" applyAlignment="1">
      <alignment horizontal="left"/>
    </xf>
    <xf numFmtId="2" fontId="20" fillId="7" borderId="0" xfId="0" applyNumberFormat="1" applyFont="1" applyFill="1" applyAlignment="1">
      <alignment horizontal="center"/>
    </xf>
    <xf numFmtId="3" fontId="20" fillId="0" borderId="0" xfId="0" applyNumberFormat="1" applyFont="1" applyAlignment="1">
      <alignment horizontal="center"/>
    </xf>
    <xf numFmtId="4" fontId="20" fillId="10" borderId="0" xfId="0" applyNumberFormat="1" applyFont="1" applyFill="1" applyAlignment="1">
      <alignment horizontal="center"/>
    </xf>
    <xf numFmtId="4" fontId="20" fillId="10" borderId="0" xfId="0" applyNumberFormat="1" applyFont="1" applyFill="1" applyBorder="1" applyAlignment="1">
      <alignment horizontal="center"/>
    </xf>
    <xf numFmtId="0" fontId="20" fillId="0" borderId="0" xfId="0" applyFont="1" applyAlignment="1"/>
    <xf numFmtId="4" fontId="20" fillId="0" borderId="0" xfId="0" applyNumberFormat="1" applyFont="1" applyFill="1" applyAlignment="1">
      <alignment horizontal="center"/>
    </xf>
    <xf numFmtId="0" fontId="20" fillId="0" borderId="0" xfId="0" applyFont="1" applyFill="1" applyAlignment="1">
      <alignment horizontal="center"/>
    </xf>
    <xf numFmtId="4" fontId="25" fillId="0" borderId="0" xfId="0" applyNumberFormat="1" applyFont="1" applyFill="1" applyAlignment="1">
      <alignment horizontal="center"/>
    </xf>
    <xf numFmtId="0" fontId="26" fillId="0" borderId="0" xfId="0" applyFont="1" applyFill="1"/>
    <xf numFmtId="4" fontId="26" fillId="0" borderId="0" xfId="0" applyNumberFormat="1" applyFont="1" applyFill="1" applyAlignment="1">
      <alignment horizontal="center"/>
    </xf>
    <xf numFmtId="0" fontId="26" fillId="0" borderId="0" xfId="0" applyFont="1" applyFill="1" applyAlignment="1">
      <alignment horizontal="right"/>
    </xf>
    <xf numFmtId="4" fontId="26" fillId="0" borderId="0" xfId="0" applyNumberFormat="1" applyFont="1" applyFill="1" applyAlignment="1">
      <alignment horizontal="right"/>
    </xf>
    <xf numFmtId="0" fontId="26" fillId="0" borderId="0" xfId="0" applyFont="1" applyFill="1" applyAlignment="1">
      <alignment horizontal="left"/>
    </xf>
    <xf numFmtId="0" fontId="21" fillId="0" borderId="0" xfId="0" applyFont="1" applyAlignment="1">
      <alignment horizontal="center"/>
    </xf>
    <xf numFmtId="2" fontId="20" fillId="10" borderId="0" xfId="0" applyNumberFormat="1" applyFont="1" applyFill="1" applyBorder="1" applyAlignment="1">
      <alignment horizontal="center"/>
    </xf>
    <xf numFmtId="0" fontId="20" fillId="0" borderId="0" xfId="0" applyFont="1" applyAlignment="1">
      <alignment horizontal="center"/>
    </xf>
    <xf numFmtId="4" fontId="27" fillId="0" borderId="0" xfId="0" applyNumberFormat="1" applyFont="1" applyFill="1" applyAlignment="1">
      <alignment horizontal="center"/>
    </xf>
    <xf numFmtId="2" fontId="26" fillId="0" borderId="0" xfId="0" applyNumberFormat="1" applyFont="1" applyFill="1" applyBorder="1" applyAlignment="1">
      <alignment horizontal="left"/>
    </xf>
    <xf numFmtId="2" fontId="20" fillId="0" borderId="0" xfId="0" applyNumberFormat="1" applyFont="1" applyAlignment="1">
      <alignment horizontal="center"/>
    </xf>
    <xf numFmtId="0" fontId="22" fillId="0" borderId="0" xfId="0" applyFont="1" applyAlignment="1">
      <alignment horizontal="center"/>
    </xf>
    <xf numFmtId="1" fontId="17" fillId="0" borderId="0" xfId="0" applyNumberFormat="1" applyFont="1" applyAlignment="1">
      <alignment horizontal="center"/>
    </xf>
    <xf numFmtId="0" fontId="20" fillId="0" borderId="0" xfId="0" applyFont="1" applyBorder="1" applyAlignment="1"/>
    <xf numFmtId="1" fontId="28" fillId="0" borderId="0" xfId="0" applyNumberFormat="1" applyFont="1" applyFill="1" applyAlignment="1">
      <alignment horizontal="right"/>
    </xf>
    <xf numFmtId="0" fontId="28" fillId="0" borderId="0" xfId="0" applyFont="1" applyFill="1" applyAlignment="1">
      <alignment horizontal="center"/>
    </xf>
    <xf numFmtId="0" fontId="28" fillId="0" borderId="0" xfId="0" applyFont="1" applyFill="1" applyAlignment="1"/>
    <xf numFmtId="0" fontId="21" fillId="0" borderId="0" xfId="0" applyFont="1" applyAlignment="1">
      <alignment horizontal="left"/>
    </xf>
    <xf numFmtId="0" fontId="28" fillId="0" borderId="0" xfId="0" applyFont="1" applyFill="1" applyAlignment="1">
      <alignment horizontal="left"/>
    </xf>
    <xf numFmtId="0" fontId="16" fillId="0" borderId="0" xfId="0" applyFont="1" applyFill="1" applyAlignment="1">
      <alignment horizontal="center"/>
    </xf>
    <xf numFmtId="0" fontId="20" fillId="0" borderId="0" xfId="0" applyFont="1" applyAlignment="1">
      <alignment vertical="center"/>
    </xf>
    <xf numFmtId="2" fontId="20" fillId="0" borderId="0" xfId="0" applyNumberFormat="1" applyFont="1" applyAlignment="1">
      <alignment horizontal="right" vertical="center"/>
    </xf>
    <xf numFmtId="0" fontId="20" fillId="0" borderId="0" xfId="0" applyFont="1" applyAlignment="1">
      <alignment horizontal="left" vertical="center"/>
    </xf>
    <xf numFmtId="1" fontId="28" fillId="10" borderId="16" xfId="0" applyNumberFormat="1" applyFont="1" applyFill="1" applyBorder="1" applyAlignment="1">
      <alignment horizontal="center" vertical="center"/>
    </xf>
    <xf numFmtId="0" fontId="28" fillId="10" borderId="17" xfId="0" applyFont="1" applyFill="1" applyBorder="1" applyAlignment="1">
      <alignment horizontal="center" vertical="center"/>
    </xf>
    <xf numFmtId="0" fontId="28" fillId="10" borderId="18" xfId="0" applyFont="1" applyFill="1" applyBorder="1" applyAlignment="1">
      <alignment horizontal="center" vertical="center"/>
    </xf>
    <xf numFmtId="0" fontId="28" fillId="0" borderId="0" xfId="0" applyFont="1" applyFill="1" applyBorder="1" applyAlignment="1">
      <alignment vertical="center"/>
    </xf>
    <xf numFmtId="0" fontId="28" fillId="0" borderId="0" xfId="0" applyFont="1" applyFill="1" applyAlignment="1">
      <alignment horizontal="center" vertical="center"/>
    </xf>
    <xf numFmtId="0" fontId="28" fillId="0" borderId="0" xfId="0" applyFont="1" applyFill="1" applyAlignment="1">
      <alignment horizontal="left" vertical="center"/>
    </xf>
    <xf numFmtId="0" fontId="16" fillId="0" borderId="0" xfId="0" applyFont="1" applyFill="1" applyAlignment="1">
      <alignment horizontal="center" vertical="center"/>
    </xf>
    <xf numFmtId="0" fontId="17" fillId="0" borderId="0" xfId="0" applyFont="1" applyAlignment="1">
      <alignment horizontal="center" vertical="center"/>
    </xf>
    <xf numFmtId="0" fontId="20" fillId="0" borderId="9" xfId="0" applyFont="1" applyBorder="1"/>
    <xf numFmtId="0" fontId="20" fillId="0" borderId="10" xfId="0" applyFont="1" applyBorder="1"/>
    <xf numFmtId="0" fontId="0" fillId="0" borderId="0" xfId="0" applyAlignment="1">
      <alignment horizontal="left"/>
    </xf>
    <xf numFmtId="0" fontId="1" fillId="5" borderId="2" xfId="0" applyFont="1" applyFill="1" applyBorder="1" applyAlignment="1">
      <alignment vertical="center" wrapText="1"/>
    </xf>
    <xf numFmtId="0" fontId="0" fillId="5" borderId="3" xfId="0" applyFill="1" applyBorder="1" applyAlignment="1">
      <alignment vertical="center"/>
    </xf>
    <xf numFmtId="0" fontId="0" fillId="5" borderId="4" xfId="0" applyFill="1" applyBorder="1" applyAlignment="1">
      <alignment vertical="center"/>
    </xf>
    <xf numFmtId="0" fontId="9" fillId="0" borderId="5" xfId="0" applyFont="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21" fillId="0" borderId="0" xfId="0" applyFont="1" applyAlignment="1">
      <alignment horizontal="center"/>
    </xf>
    <xf numFmtId="0" fontId="13" fillId="9" borderId="8" xfId="0" applyFont="1" applyFill="1" applyBorder="1" applyAlignment="1">
      <alignment horizontal="center" vertical="center" wrapText="1"/>
    </xf>
    <xf numFmtId="0" fontId="13" fillId="9" borderId="9" xfId="0" applyFont="1" applyFill="1" applyBorder="1" applyAlignment="1">
      <alignment horizontal="center" vertical="center" wrapText="1"/>
    </xf>
    <xf numFmtId="0" fontId="13" fillId="9" borderId="10" xfId="0" applyFont="1" applyFill="1" applyBorder="1" applyAlignment="1">
      <alignment horizontal="center" vertical="center" wrapText="1"/>
    </xf>
    <xf numFmtId="0" fontId="13" fillId="9" borderId="11" xfId="0" applyFont="1" applyFill="1" applyBorder="1" applyAlignment="1">
      <alignment horizontal="center" vertical="center" wrapText="1"/>
    </xf>
    <xf numFmtId="0" fontId="13" fillId="9" borderId="0" xfId="0" applyFont="1" applyFill="1" applyBorder="1" applyAlignment="1">
      <alignment horizontal="center" vertical="center" wrapText="1"/>
    </xf>
    <xf numFmtId="0" fontId="13" fillId="9" borderId="12" xfId="0" applyFont="1" applyFill="1" applyBorder="1" applyAlignment="1">
      <alignment horizontal="center" vertical="center" wrapText="1"/>
    </xf>
    <xf numFmtId="0" fontId="13" fillId="9" borderId="13" xfId="0" applyFont="1" applyFill="1" applyBorder="1" applyAlignment="1">
      <alignment horizontal="center" vertical="center" wrapText="1"/>
    </xf>
    <xf numFmtId="0" fontId="13" fillId="9" borderId="14" xfId="0" applyFont="1" applyFill="1" applyBorder="1" applyAlignment="1">
      <alignment horizontal="center" vertical="center" wrapText="1"/>
    </xf>
    <xf numFmtId="0" fontId="13" fillId="9" borderId="15" xfId="0" applyFont="1" applyFill="1" applyBorder="1" applyAlignment="1">
      <alignment horizontal="center" vertical="center" wrapText="1"/>
    </xf>
    <xf numFmtId="0" fontId="19" fillId="0" borderId="0" xfId="0" applyFont="1" applyAlignment="1">
      <alignment horizontal="center" vertical="center" wrapText="1"/>
    </xf>
    <xf numFmtId="0" fontId="21" fillId="0" borderId="0" xfId="0" applyFont="1" applyAlignment="1">
      <alignment horizontal="left"/>
    </xf>
    <xf numFmtId="0" fontId="20" fillId="0" borderId="0" xfId="0" applyFont="1" applyAlignment="1">
      <alignment horizontal="left"/>
    </xf>
    <xf numFmtId="0" fontId="21" fillId="0" borderId="0" xfId="0" applyFont="1" applyFill="1" applyAlignment="1">
      <alignment horizontal="left"/>
    </xf>
    <xf numFmtId="0" fontId="20" fillId="0" borderId="0" xfId="0" applyFont="1" applyAlignment="1">
      <alignment horizontal="center"/>
    </xf>
    <xf numFmtId="0" fontId="20" fillId="0" borderId="11"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0" fontId="22" fillId="0" borderId="0" xfId="0" applyFont="1" applyFill="1" applyAlignment="1">
      <alignment horizontal="center"/>
    </xf>
    <xf numFmtId="0" fontId="26" fillId="0" borderId="0" xfId="0" applyFont="1" applyFill="1" applyAlignment="1">
      <alignment horizontal="left"/>
    </xf>
    <xf numFmtId="0" fontId="12" fillId="0" borderId="0" xfId="0" applyFont="1" applyAlignment="1">
      <alignment horizontal="left"/>
    </xf>
    <xf numFmtId="0" fontId="12" fillId="0" borderId="8" xfId="0" applyFont="1" applyBorder="1" applyAlignment="1">
      <alignment horizontal="left"/>
    </xf>
    <xf numFmtId="0" fontId="12" fillId="0" borderId="9" xfId="0" applyFont="1" applyBorder="1" applyAlignment="1">
      <alignment horizontal="left"/>
    </xf>
    <xf numFmtId="0" fontId="7" fillId="0" borderId="0" xfId="0" applyFont="1" applyAlignment="1">
      <alignment horizontal="left" vertical="center" wrapText="1"/>
    </xf>
    <xf numFmtId="0" fontId="4"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wrapText="1"/>
    </xf>
  </cellXfs>
  <cellStyles count="1">
    <cellStyle name="Normal" xfId="0" builtinId="0"/>
  </cellStyles>
  <dxfs count="13">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483870</xdr:colOff>
      <xdr:row>27</xdr:row>
      <xdr:rowOff>15240</xdr:rowOff>
    </xdr:from>
    <xdr:to>
      <xdr:col>5</xdr:col>
      <xdr:colOff>483870</xdr:colOff>
      <xdr:row>28</xdr:row>
      <xdr:rowOff>423</xdr:rowOff>
    </xdr:to>
    <xdr:cxnSp macro="">
      <xdr:nvCxnSpPr>
        <xdr:cNvPr id="2" name="Connecteur droit avec flèche 1">
          <a:extLst>
            <a:ext uri="{FF2B5EF4-FFF2-40B4-BE49-F238E27FC236}">
              <a16:creationId xmlns="" xmlns:a16="http://schemas.microsoft.com/office/drawing/2014/main" id="{E4B2B390-C6E3-4868-BEE8-8FC6C9766E29}"/>
            </a:ext>
          </a:extLst>
        </xdr:cNvPr>
        <xdr:cNvCxnSpPr/>
      </xdr:nvCxnSpPr>
      <xdr:spPr>
        <a:xfrm>
          <a:off x="4293870" y="5177790"/>
          <a:ext cx="0" cy="17568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501015</xdr:colOff>
      <xdr:row>33</xdr:row>
      <xdr:rowOff>15240</xdr:rowOff>
    </xdr:from>
    <xdr:to>
      <xdr:col>7</xdr:col>
      <xdr:colOff>501015</xdr:colOff>
      <xdr:row>34</xdr:row>
      <xdr:rowOff>1338</xdr:rowOff>
    </xdr:to>
    <xdr:cxnSp macro="">
      <xdr:nvCxnSpPr>
        <xdr:cNvPr id="3" name="Connecteur droit avec flèche 2">
          <a:extLst>
            <a:ext uri="{FF2B5EF4-FFF2-40B4-BE49-F238E27FC236}">
              <a16:creationId xmlns="" xmlns:a16="http://schemas.microsoft.com/office/drawing/2014/main" id="{F2117AEA-37C9-49BD-B87F-618498D87FE9}"/>
            </a:ext>
          </a:extLst>
        </xdr:cNvPr>
        <xdr:cNvCxnSpPr/>
      </xdr:nvCxnSpPr>
      <xdr:spPr>
        <a:xfrm>
          <a:off x="5911215" y="6320790"/>
          <a:ext cx="0" cy="17659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447675</xdr:colOff>
      <xdr:row>40</xdr:row>
      <xdr:rowOff>30480</xdr:rowOff>
    </xdr:from>
    <xdr:to>
      <xdr:col>6</xdr:col>
      <xdr:colOff>447675</xdr:colOff>
      <xdr:row>41</xdr:row>
      <xdr:rowOff>7620</xdr:rowOff>
    </xdr:to>
    <xdr:cxnSp macro="">
      <xdr:nvCxnSpPr>
        <xdr:cNvPr id="4" name="Connecteur droit avec flèche 3">
          <a:extLst>
            <a:ext uri="{FF2B5EF4-FFF2-40B4-BE49-F238E27FC236}">
              <a16:creationId xmlns="" xmlns:a16="http://schemas.microsoft.com/office/drawing/2014/main" id="{9C0FC8BF-FCC7-45EA-9C61-6F1020CE7676}"/>
            </a:ext>
          </a:extLst>
        </xdr:cNvPr>
        <xdr:cNvCxnSpPr/>
      </xdr:nvCxnSpPr>
      <xdr:spPr>
        <a:xfrm>
          <a:off x="5095875" y="7669530"/>
          <a:ext cx="0" cy="16764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483870</xdr:colOff>
      <xdr:row>27</xdr:row>
      <xdr:rowOff>15240</xdr:rowOff>
    </xdr:from>
    <xdr:to>
      <xdr:col>5</xdr:col>
      <xdr:colOff>483870</xdr:colOff>
      <xdr:row>28</xdr:row>
      <xdr:rowOff>423</xdr:rowOff>
    </xdr:to>
    <xdr:cxnSp macro="">
      <xdr:nvCxnSpPr>
        <xdr:cNvPr id="5" name="Connecteur droit avec flèche 4">
          <a:extLst>
            <a:ext uri="{FF2B5EF4-FFF2-40B4-BE49-F238E27FC236}">
              <a16:creationId xmlns="" xmlns:a16="http://schemas.microsoft.com/office/drawing/2014/main" id="{E4B2B390-C6E3-4868-BEE8-8FC6C9766E29}"/>
            </a:ext>
          </a:extLst>
        </xdr:cNvPr>
        <xdr:cNvCxnSpPr/>
      </xdr:nvCxnSpPr>
      <xdr:spPr>
        <a:xfrm>
          <a:off x="4293870" y="5177790"/>
          <a:ext cx="0" cy="17568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501015</xdr:colOff>
      <xdr:row>33</xdr:row>
      <xdr:rowOff>15240</xdr:rowOff>
    </xdr:from>
    <xdr:to>
      <xdr:col>7</xdr:col>
      <xdr:colOff>501015</xdr:colOff>
      <xdr:row>34</xdr:row>
      <xdr:rowOff>1338</xdr:rowOff>
    </xdr:to>
    <xdr:cxnSp macro="">
      <xdr:nvCxnSpPr>
        <xdr:cNvPr id="6" name="Connecteur droit avec flèche 5">
          <a:extLst>
            <a:ext uri="{FF2B5EF4-FFF2-40B4-BE49-F238E27FC236}">
              <a16:creationId xmlns="" xmlns:a16="http://schemas.microsoft.com/office/drawing/2014/main" id="{F2117AEA-37C9-49BD-B87F-618498D87FE9}"/>
            </a:ext>
          </a:extLst>
        </xdr:cNvPr>
        <xdr:cNvCxnSpPr/>
      </xdr:nvCxnSpPr>
      <xdr:spPr>
        <a:xfrm>
          <a:off x="5911215" y="6320790"/>
          <a:ext cx="0" cy="17659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447675</xdr:colOff>
      <xdr:row>40</xdr:row>
      <xdr:rowOff>30480</xdr:rowOff>
    </xdr:from>
    <xdr:to>
      <xdr:col>6</xdr:col>
      <xdr:colOff>447675</xdr:colOff>
      <xdr:row>41</xdr:row>
      <xdr:rowOff>7620</xdr:rowOff>
    </xdr:to>
    <xdr:cxnSp macro="">
      <xdr:nvCxnSpPr>
        <xdr:cNvPr id="7" name="Connecteur droit avec flèche 6">
          <a:extLst>
            <a:ext uri="{FF2B5EF4-FFF2-40B4-BE49-F238E27FC236}">
              <a16:creationId xmlns="" xmlns:a16="http://schemas.microsoft.com/office/drawing/2014/main" id="{9C0FC8BF-FCC7-45EA-9C61-6F1020CE7676}"/>
            </a:ext>
          </a:extLst>
        </xdr:cNvPr>
        <xdr:cNvCxnSpPr/>
      </xdr:nvCxnSpPr>
      <xdr:spPr>
        <a:xfrm>
          <a:off x="5095875" y="7669530"/>
          <a:ext cx="0" cy="16764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AI26"/>
  <sheetViews>
    <sheetView tabSelected="1" workbookViewId="0">
      <pane xSplit="1" ySplit="2" topLeftCell="B3" activePane="bottomRight" state="frozen"/>
      <selection pane="topRight" activeCell="B1" sqref="B1"/>
      <selection pane="bottomLeft" activeCell="A3" sqref="A3"/>
      <selection pane="bottomRight" activeCell="AG5" sqref="AG5"/>
    </sheetView>
  </sheetViews>
  <sheetFormatPr baseColWidth="10" defaultRowHeight="12.75"/>
  <cols>
    <col min="1" max="1" width="12.28515625" customWidth="1"/>
    <col min="2" max="32" width="3.28515625" customWidth="1"/>
    <col min="33" max="33" width="11.140625" customWidth="1"/>
    <col min="34" max="34" width="9.7109375" bestFit="1" customWidth="1"/>
    <col min="35" max="35" width="13" customWidth="1"/>
  </cols>
  <sheetData>
    <row r="1" spans="1:35" s="2" customFormat="1" ht="33.75" customHeight="1">
      <c r="A1" s="117" t="s">
        <v>61</v>
      </c>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row>
    <row r="2" spans="1:35" s="2" customFormat="1" ht="13.5" customHeight="1">
      <c r="B2" s="116" t="s">
        <v>10</v>
      </c>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row>
    <row r="3" spans="1:35" s="2" customFormat="1" ht="15">
      <c r="A3" s="38"/>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1"/>
      <c r="AG3" s="4"/>
      <c r="AH3" s="3"/>
      <c r="AI3" s="4"/>
    </row>
    <row r="4" spans="1:35" s="2" customFormat="1" ht="15">
      <c r="A4" s="18" t="s">
        <v>0</v>
      </c>
      <c r="B4" s="8">
        <v>1</v>
      </c>
      <c r="C4" s="8">
        <v>2</v>
      </c>
      <c r="D4" s="8">
        <v>3</v>
      </c>
      <c r="E4" s="7">
        <v>4</v>
      </c>
      <c r="F4" s="7">
        <v>5</v>
      </c>
      <c r="G4" s="8">
        <v>6</v>
      </c>
      <c r="H4" s="8">
        <v>7</v>
      </c>
      <c r="I4" s="8">
        <v>8</v>
      </c>
      <c r="J4" s="8">
        <v>9</v>
      </c>
      <c r="K4" s="8">
        <v>10</v>
      </c>
      <c r="L4" s="7">
        <v>11</v>
      </c>
      <c r="M4" s="7">
        <v>12</v>
      </c>
      <c r="N4" s="8">
        <v>13</v>
      </c>
      <c r="O4" s="8">
        <v>14</v>
      </c>
      <c r="P4" s="8">
        <v>15</v>
      </c>
      <c r="Q4" s="8">
        <v>16</v>
      </c>
      <c r="R4" s="8">
        <v>17</v>
      </c>
      <c r="S4" s="7">
        <v>18</v>
      </c>
      <c r="T4" s="7">
        <v>19</v>
      </c>
      <c r="U4" s="8">
        <v>20</v>
      </c>
      <c r="V4" s="8">
        <v>21</v>
      </c>
      <c r="W4" s="8">
        <v>22</v>
      </c>
      <c r="X4" s="8">
        <v>23</v>
      </c>
      <c r="Y4" s="8">
        <v>24</v>
      </c>
      <c r="Z4" s="7">
        <v>25</v>
      </c>
      <c r="AA4" s="7">
        <v>26</v>
      </c>
      <c r="AB4" s="8">
        <v>27</v>
      </c>
      <c r="AC4" s="8">
        <v>28</v>
      </c>
      <c r="AD4" s="8">
        <v>29</v>
      </c>
      <c r="AE4" s="8">
        <v>30</v>
      </c>
      <c r="AF4" s="8">
        <v>31</v>
      </c>
      <c r="AG4" s="5"/>
      <c r="AH4" s="5"/>
      <c r="AI4" s="17"/>
    </row>
    <row r="5" spans="1:35" s="2" customFormat="1" ht="21.75" customHeight="1">
      <c r="A5" s="19" t="s">
        <v>5</v>
      </c>
      <c r="B5" s="20" t="s">
        <v>9</v>
      </c>
      <c r="C5" s="20">
        <v>3.58</v>
      </c>
      <c r="D5" s="20">
        <v>3.58</v>
      </c>
      <c r="E5" s="10"/>
      <c r="F5" s="10"/>
      <c r="G5" s="20">
        <v>3.58</v>
      </c>
      <c r="H5" s="20">
        <v>3.58</v>
      </c>
      <c r="I5" s="20" t="s">
        <v>9</v>
      </c>
      <c r="J5" s="20">
        <v>3.58</v>
      </c>
      <c r="K5" s="20">
        <v>3.58</v>
      </c>
      <c r="L5" s="10"/>
      <c r="M5" s="10"/>
      <c r="N5" s="20">
        <v>3.58</v>
      </c>
      <c r="O5" s="20">
        <v>3.58</v>
      </c>
      <c r="P5" s="20" t="s">
        <v>9</v>
      </c>
      <c r="Q5" s="20">
        <v>3.58</v>
      </c>
      <c r="R5" s="20">
        <v>3.58</v>
      </c>
      <c r="S5" s="10"/>
      <c r="T5" s="10"/>
      <c r="U5" s="20">
        <v>3.58</v>
      </c>
      <c r="V5" s="20">
        <v>3.58</v>
      </c>
      <c r="W5" s="20" t="s">
        <v>9</v>
      </c>
      <c r="X5" s="20">
        <v>3.58</v>
      </c>
      <c r="Y5" s="20">
        <v>3.58</v>
      </c>
      <c r="Z5" s="10"/>
      <c r="AA5" s="10"/>
      <c r="AB5" s="20">
        <v>3.58</v>
      </c>
      <c r="AC5" s="20">
        <v>3.58</v>
      </c>
      <c r="AD5" s="20" t="s">
        <v>9</v>
      </c>
      <c r="AE5" s="20">
        <v>3.58</v>
      </c>
      <c r="AF5" s="20">
        <v>3.58</v>
      </c>
      <c r="AG5" s="4">
        <f>COUNTIF(B5:AF5,"7")</f>
        <v>0</v>
      </c>
      <c r="AH5" s="3">
        <f t="shared" ref="AH5:AH17" si="0">SUM(B5:AF5)</f>
        <v>64.439999999999984</v>
      </c>
      <c r="AI5" s="4">
        <f>COUNTIF(B5:AF5,"M")</f>
        <v>5</v>
      </c>
    </row>
    <row r="6" spans="1:35" s="2" customFormat="1" ht="15">
      <c r="A6" s="38"/>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1"/>
      <c r="AG6" s="4"/>
      <c r="AH6" s="3"/>
      <c r="AI6" s="4"/>
    </row>
    <row r="7" spans="1:35" s="2" customFormat="1" ht="15">
      <c r="A7" s="18" t="s">
        <v>1</v>
      </c>
      <c r="B7" s="7">
        <v>1</v>
      </c>
      <c r="C7" s="7">
        <v>2</v>
      </c>
      <c r="D7" s="8">
        <v>3</v>
      </c>
      <c r="E7" s="8">
        <v>4</v>
      </c>
      <c r="F7" s="8">
        <v>5</v>
      </c>
      <c r="G7" s="37">
        <v>6</v>
      </c>
      <c r="H7" s="8">
        <v>7</v>
      </c>
      <c r="I7" s="7">
        <v>8</v>
      </c>
      <c r="J7" s="7">
        <v>9</v>
      </c>
      <c r="K7" s="21">
        <v>10</v>
      </c>
      <c r="L7" s="8">
        <v>11</v>
      </c>
      <c r="M7" s="8">
        <v>12</v>
      </c>
      <c r="N7" s="8">
        <v>13</v>
      </c>
      <c r="O7" s="8">
        <v>14</v>
      </c>
      <c r="P7" s="7">
        <v>15</v>
      </c>
      <c r="Q7" s="7">
        <v>16</v>
      </c>
      <c r="R7" s="8">
        <v>17</v>
      </c>
      <c r="S7" s="36">
        <v>18</v>
      </c>
      <c r="T7" s="36">
        <v>19</v>
      </c>
      <c r="U7" s="36">
        <v>20</v>
      </c>
      <c r="V7" s="36">
        <v>21</v>
      </c>
      <c r="W7" s="7">
        <v>22</v>
      </c>
      <c r="X7" s="7">
        <v>23</v>
      </c>
      <c r="Y7" s="36">
        <v>24</v>
      </c>
      <c r="Z7" s="36">
        <v>25</v>
      </c>
      <c r="AA7" s="36">
        <v>26</v>
      </c>
      <c r="AB7" s="36">
        <v>27</v>
      </c>
      <c r="AC7" s="36">
        <v>28</v>
      </c>
      <c r="AD7" s="7">
        <v>29</v>
      </c>
      <c r="AE7" s="7">
        <v>30</v>
      </c>
      <c r="AF7" s="8"/>
      <c r="AG7" s="5"/>
      <c r="AH7" s="5"/>
      <c r="AI7" s="17"/>
    </row>
    <row r="8" spans="1:35" s="2" customFormat="1" ht="24.75" customHeight="1">
      <c r="A8" s="19" t="s">
        <v>5</v>
      </c>
      <c r="B8" s="10"/>
      <c r="C8" s="10"/>
      <c r="D8" s="20">
        <v>3.58</v>
      </c>
      <c r="E8" s="20">
        <v>3.58</v>
      </c>
      <c r="F8" s="20" t="s">
        <v>9</v>
      </c>
      <c r="G8" s="20">
        <v>3.58</v>
      </c>
      <c r="H8" s="20">
        <v>3.58</v>
      </c>
      <c r="I8" s="24"/>
      <c r="J8" s="24"/>
      <c r="K8" s="24"/>
      <c r="L8" s="22"/>
      <c r="M8" s="22"/>
      <c r="N8" s="24"/>
      <c r="O8" s="24"/>
      <c r="P8" s="24"/>
      <c r="Q8" s="24"/>
      <c r="R8" s="24"/>
      <c r="S8" s="22"/>
      <c r="T8" s="22"/>
      <c r="U8" s="24"/>
      <c r="V8" s="24"/>
      <c r="W8" s="24"/>
      <c r="X8" s="24"/>
      <c r="Y8" s="20">
        <v>3.58</v>
      </c>
      <c r="Z8" s="20">
        <v>3.58</v>
      </c>
      <c r="AA8" s="20" t="s">
        <v>9</v>
      </c>
      <c r="AB8" s="20">
        <v>3.58</v>
      </c>
      <c r="AC8" s="20">
        <v>3.58</v>
      </c>
      <c r="AD8" s="10"/>
      <c r="AE8" s="10"/>
      <c r="AF8" s="20"/>
      <c r="AG8" s="4">
        <f>COUNTIF(B8:AF8,"7")</f>
        <v>0</v>
      </c>
      <c r="AH8" s="3">
        <f t="shared" si="0"/>
        <v>28.639999999999993</v>
      </c>
      <c r="AI8" s="4">
        <f>COUNTIF(B8:AF8,"M")</f>
        <v>2</v>
      </c>
    </row>
    <row r="9" spans="1:35" s="2" customFormat="1" ht="15">
      <c r="A9" s="113"/>
      <c r="B9" s="114"/>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5"/>
      <c r="AG9" s="4"/>
      <c r="AH9" s="3"/>
      <c r="AI9" s="4"/>
    </row>
    <row r="10" spans="1:35" s="2" customFormat="1" ht="15">
      <c r="A10" s="18" t="s">
        <v>2</v>
      </c>
      <c r="B10" s="21">
        <v>1</v>
      </c>
      <c r="C10" s="8">
        <v>2</v>
      </c>
      <c r="D10" s="8">
        <v>3</v>
      </c>
      <c r="E10" s="8">
        <v>4</v>
      </c>
      <c r="F10" s="8">
        <v>5</v>
      </c>
      <c r="G10" s="42">
        <v>6</v>
      </c>
      <c r="H10" s="7">
        <v>7</v>
      </c>
      <c r="I10" s="21">
        <v>8</v>
      </c>
      <c r="J10" s="8">
        <v>9</v>
      </c>
      <c r="K10" s="8">
        <v>10</v>
      </c>
      <c r="L10" s="8">
        <v>11</v>
      </c>
      <c r="M10" s="8">
        <v>12</v>
      </c>
      <c r="N10" s="7">
        <v>13</v>
      </c>
      <c r="O10" s="7">
        <v>14</v>
      </c>
      <c r="P10" s="8">
        <v>15</v>
      </c>
      <c r="Q10" s="8">
        <v>16</v>
      </c>
      <c r="R10" s="8">
        <v>17</v>
      </c>
      <c r="S10" s="21">
        <v>18</v>
      </c>
      <c r="T10" s="40">
        <v>19</v>
      </c>
      <c r="U10" s="7">
        <v>20</v>
      </c>
      <c r="V10" s="7">
        <v>21</v>
      </c>
      <c r="W10" s="8">
        <v>22</v>
      </c>
      <c r="X10" s="8">
        <v>23</v>
      </c>
      <c r="Y10" s="8">
        <v>24</v>
      </c>
      <c r="Z10" s="8">
        <v>25</v>
      </c>
      <c r="AA10" s="8">
        <v>26</v>
      </c>
      <c r="AB10" s="7">
        <v>27</v>
      </c>
      <c r="AC10" s="7">
        <v>28</v>
      </c>
      <c r="AD10" s="21">
        <v>29</v>
      </c>
      <c r="AE10" s="8">
        <v>30</v>
      </c>
      <c r="AF10" s="8">
        <v>31</v>
      </c>
      <c r="AG10" s="5"/>
      <c r="AH10" s="5"/>
      <c r="AI10" s="17"/>
    </row>
    <row r="11" spans="1:35" s="2" customFormat="1" ht="23.25" customHeight="1">
      <c r="A11" s="19" t="s">
        <v>5</v>
      </c>
      <c r="B11" s="21"/>
      <c r="C11" s="20">
        <v>3.58</v>
      </c>
      <c r="D11" s="8" t="s">
        <v>9</v>
      </c>
      <c r="E11" s="20">
        <v>3.58</v>
      </c>
      <c r="F11" s="20">
        <v>3.58</v>
      </c>
      <c r="G11" s="10"/>
      <c r="H11" s="10"/>
      <c r="I11" s="21"/>
      <c r="J11" s="20">
        <v>3.58</v>
      </c>
      <c r="K11" s="20" t="s">
        <v>9</v>
      </c>
      <c r="L11" s="20">
        <v>3.58</v>
      </c>
      <c r="M11" s="20">
        <v>3.58</v>
      </c>
      <c r="N11" s="10"/>
      <c r="O11" s="10"/>
      <c r="P11" s="20">
        <v>3.58</v>
      </c>
      <c r="Q11" s="20">
        <v>3.58</v>
      </c>
      <c r="R11" s="20" t="s">
        <v>9</v>
      </c>
      <c r="S11" s="23"/>
      <c r="T11" s="41"/>
      <c r="U11" s="10"/>
      <c r="V11" s="10"/>
      <c r="W11" s="20">
        <v>3.58</v>
      </c>
      <c r="X11" s="20">
        <v>3.58</v>
      </c>
      <c r="Y11" s="20" t="s">
        <v>9</v>
      </c>
      <c r="Z11" s="20">
        <v>3.58</v>
      </c>
      <c r="AA11" s="20">
        <v>3.58</v>
      </c>
      <c r="AB11" s="10"/>
      <c r="AC11" s="10"/>
      <c r="AD11" s="23"/>
      <c r="AE11" s="20">
        <v>3.58</v>
      </c>
      <c r="AF11" s="20" t="s">
        <v>9</v>
      </c>
      <c r="AG11" s="4">
        <f>COUNTIF(B11:AF11,"7")</f>
        <v>0</v>
      </c>
      <c r="AH11" s="3">
        <f t="shared" si="0"/>
        <v>46.539999999999985</v>
      </c>
      <c r="AI11" s="4">
        <f>COUNTIF(B11:AF11,"M")</f>
        <v>5</v>
      </c>
    </row>
    <row r="12" spans="1:35" s="2" customFormat="1" ht="15">
      <c r="A12" s="113"/>
      <c r="B12" s="114"/>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5"/>
      <c r="AG12" s="4"/>
      <c r="AH12" s="3"/>
      <c r="AI12" s="4"/>
    </row>
    <row r="13" spans="1:35" s="2" customFormat="1" ht="15">
      <c r="A13" s="18" t="s">
        <v>3</v>
      </c>
      <c r="B13" s="8">
        <v>1</v>
      </c>
      <c r="C13" s="8">
        <v>2</v>
      </c>
      <c r="D13" s="28">
        <v>3</v>
      </c>
      <c r="E13" s="7">
        <v>4</v>
      </c>
      <c r="F13" s="8">
        <v>5</v>
      </c>
      <c r="G13" s="8">
        <v>6</v>
      </c>
      <c r="H13" s="8">
        <v>7</v>
      </c>
      <c r="I13" s="8">
        <v>8</v>
      </c>
      <c r="J13" s="8">
        <v>9</v>
      </c>
      <c r="K13" s="7">
        <v>10</v>
      </c>
      <c r="L13" s="7">
        <v>11</v>
      </c>
      <c r="M13" s="8">
        <v>12</v>
      </c>
      <c r="N13" s="8">
        <v>13</v>
      </c>
      <c r="O13" s="8">
        <v>14</v>
      </c>
      <c r="P13" s="8">
        <v>15</v>
      </c>
      <c r="Q13" s="8">
        <v>16</v>
      </c>
      <c r="R13" s="7">
        <v>17</v>
      </c>
      <c r="S13" s="7">
        <v>18</v>
      </c>
      <c r="T13" s="8">
        <v>19</v>
      </c>
      <c r="U13" s="8">
        <v>20</v>
      </c>
      <c r="V13" s="8">
        <v>21</v>
      </c>
      <c r="W13" s="8">
        <v>22</v>
      </c>
      <c r="X13" s="8">
        <v>23</v>
      </c>
      <c r="Y13" s="7">
        <v>24</v>
      </c>
      <c r="Z13" s="7">
        <v>25</v>
      </c>
      <c r="AA13" s="8">
        <v>26</v>
      </c>
      <c r="AB13" s="8">
        <v>27</v>
      </c>
      <c r="AC13" s="8">
        <v>28</v>
      </c>
      <c r="AD13" s="8">
        <v>29</v>
      </c>
      <c r="AE13" s="8">
        <v>30</v>
      </c>
      <c r="AF13" s="8"/>
      <c r="AG13" s="5"/>
      <c r="AH13" s="5"/>
      <c r="AI13" s="17"/>
    </row>
    <row r="14" spans="1:35" s="2" customFormat="1" ht="21" customHeight="1">
      <c r="A14" s="19" t="s">
        <v>5</v>
      </c>
      <c r="B14" s="20">
        <v>3.58</v>
      </c>
      <c r="C14" s="20">
        <v>3.58</v>
      </c>
      <c r="D14" s="10"/>
      <c r="E14" s="10"/>
      <c r="F14" s="20">
        <v>3.58</v>
      </c>
      <c r="G14" s="20">
        <v>3.58</v>
      </c>
      <c r="H14" s="20" t="s">
        <v>9</v>
      </c>
      <c r="I14" s="20">
        <v>3.58</v>
      </c>
      <c r="J14" s="20">
        <v>3.58</v>
      </c>
      <c r="K14" s="10"/>
      <c r="L14" s="10"/>
      <c r="M14" s="20">
        <v>3.58</v>
      </c>
      <c r="N14" s="20">
        <v>3.58</v>
      </c>
      <c r="O14" s="20" t="s">
        <v>9</v>
      </c>
      <c r="P14" s="20">
        <v>3.58</v>
      </c>
      <c r="Q14" s="20">
        <v>3.58</v>
      </c>
      <c r="R14" s="10"/>
      <c r="S14" s="10"/>
      <c r="T14" s="20">
        <v>3.58</v>
      </c>
      <c r="U14" s="20">
        <v>3.58</v>
      </c>
      <c r="V14" s="20" t="s">
        <v>9</v>
      </c>
      <c r="W14" s="20">
        <v>3.58</v>
      </c>
      <c r="X14" s="20">
        <v>3.58</v>
      </c>
      <c r="Y14" s="10"/>
      <c r="Z14" s="10"/>
      <c r="AA14" s="20">
        <v>3.58</v>
      </c>
      <c r="AB14" s="20">
        <v>3.58</v>
      </c>
      <c r="AC14" s="20" t="s">
        <v>9</v>
      </c>
      <c r="AD14" s="20">
        <v>3.58</v>
      </c>
      <c r="AE14" s="20">
        <v>3.58</v>
      </c>
      <c r="AF14" s="11"/>
      <c r="AG14" s="4">
        <f>COUNTIF(B14:AF14,"7")</f>
        <v>0</v>
      </c>
      <c r="AH14" s="3">
        <f t="shared" si="0"/>
        <v>64.439999999999984</v>
      </c>
      <c r="AI14" s="4">
        <f>COUNTIF(B14:AF14,"M")</f>
        <v>4</v>
      </c>
    </row>
    <row r="15" spans="1:35" s="2" customFormat="1" ht="15">
      <c r="A15" s="113"/>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5"/>
      <c r="AG15" s="4"/>
      <c r="AH15" s="3"/>
      <c r="AI15" s="4"/>
    </row>
    <row r="16" spans="1:35" s="2" customFormat="1" ht="15">
      <c r="A16" s="18" t="s">
        <v>4</v>
      </c>
      <c r="B16" s="7">
        <v>1</v>
      </c>
      <c r="C16" s="7">
        <v>2</v>
      </c>
      <c r="D16" s="8">
        <v>3</v>
      </c>
      <c r="E16" s="8">
        <v>4</v>
      </c>
      <c r="F16" s="8">
        <v>5</v>
      </c>
      <c r="G16" s="8">
        <v>6</v>
      </c>
      <c r="H16" s="8">
        <v>7</v>
      </c>
      <c r="I16" s="7">
        <v>8</v>
      </c>
      <c r="J16" s="7">
        <v>9</v>
      </c>
      <c r="K16" s="8">
        <v>10</v>
      </c>
      <c r="L16" s="8">
        <v>11</v>
      </c>
      <c r="M16" s="8">
        <v>12</v>
      </c>
      <c r="N16" s="8">
        <v>13</v>
      </c>
      <c r="O16" s="21">
        <v>14</v>
      </c>
      <c r="P16" s="7">
        <v>15</v>
      </c>
      <c r="Q16" s="7">
        <v>16</v>
      </c>
      <c r="R16" s="8">
        <v>17</v>
      </c>
      <c r="S16" s="8">
        <v>18</v>
      </c>
      <c r="T16" s="8">
        <v>19</v>
      </c>
      <c r="U16" s="8">
        <v>20</v>
      </c>
      <c r="V16" s="8">
        <v>21</v>
      </c>
      <c r="W16" s="7">
        <v>22</v>
      </c>
      <c r="X16" s="7">
        <v>23</v>
      </c>
      <c r="Y16" s="8">
        <v>24</v>
      </c>
      <c r="Z16" s="8">
        <v>25</v>
      </c>
      <c r="AA16" s="8">
        <v>26</v>
      </c>
      <c r="AB16" s="8">
        <v>27</v>
      </c>
      <c r="AC16" s="8">
        <v>28</v>
      </c>
      <c r="AD16" s="7">
        <v>29</v>
      </c>
      <c r="AE16" s="7">
        <v>30</v>
      </c>
      <c r="AF16" s="8">
        <v>31</v>
      </c>
      <c r="AG16" s="5"/>
      <c r="AH16" s="5"/>
      <c r="AI16" s="17"/>
    </row>
    <row r="17" spans="1:35" s="2" customFormat="1" ht="24" customHeight="1">
      <c r="A17" s="19" t="s">
        <v>5</v>
      </c>
      <c r="B17" s="10"/>
      <c r="C17" s="10"/>
      <c r="D17" s="20">
        <v>3.58</v>
      </c>
      <c r="E17" s="20">
        <v>3.58</v>
      </c>
      <c r="F17" s="20" t="s">
        <v>9</v>
      </c>
      <c r="G17" s="20">
        <v>3.58</v>
      </c>
      <c r="H17" s="20">
        <v>3.58</v>
      </c>
      <c r="I17" s="24"/>
      <c r="J17" s="22"/>
      <c r="K17" s="22"/>
      <c r="L17" s="22"/>
      <c r="M17" s="22"/>
      <c r="N17" s="22"/>
      <c r="O17" s="22"/>
      <c r="P17" s="22"/>
      <c r="Q17" s="22"/>
      <c r="R17" s="22"/>
      <c r="S17" s="22"/>
      <c r="T17" s="22"/>
      <c r="U17" s="22"/>
      <c r="V17" s="22"/>
      <c r="W17" s="22"/>
      <c r="X17" s="22"/>
      <c r="Y17" s="22"/>
      <c r="Z17" s="22"/>
      <c r="AA17" s="22"/>
      <c r="AB17" s="22"/>
      <c r="AC17" s="22"/>
      <c r="AD17" s="22"/>
      <c r="AE17" s="22"/>
      <c r="AF17" s="22"/>
      <c r="AG17" s="4">
        <f>COUNTIF(B17:AF17,"7")</f>
        <v>0</v>
      </c>
      <c r="AH17" s="3">
        <f t="shared" si="0"/>
        <v>14.32</v>
      </c>
      <c r="AI17" s="4">
        <f>COUNTIF(B17:AF17,"M")</f>
        <v>1</v>
      </c>
    </row>
    <row r="18" spans="1:35" s="2" customFormat="1" ht="15.75" customHeight="1" thickBot="1">
      <c r="A18" s="113"/>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5"/>
      <c r="AG18" s="4"/>
      <c r="AH18" s="3"/>
      <c r="AI18" s="4"/>
    </row>
    <row r="19" spans="1:35" s="2" customFormat="1" ht="15.75" thickBot="1">
      <c r="A19" s="32"/>
      <c r="B19" s="15"/>
      <c r="C19" s="13"/>
      <c r="D19"/>
      <c r="E19"/>
      <c r="F19"/>
      <c r="G19"/>
      <c r="H19"/>
      <c r="I19" s="12"/>
      <c r="J19"/>
      <c r="K19"/>
      <c r="L19" s="9"/>
      <c r="M19"/>
      <c r="N19"/>
      <c r="O19"/>
      <c r="P19"/>
      <c r="Q19"/>
      <c r="R19"/>
      <c r="S19"/>
      <c r="T19"/>
      <c r="U19"/>
      <c r="V19"/>
      <c r="W19"/>
      <c r="X19"/>
      <c r="Y19"/>
      <c r="Z19"/>
      <c r="AA19"/>
      <c r="AB19"/>
      <c r="AC19"/>
      <c r="AD19"/>
      <c r="AE19"/>
      <c r="AF19"/>
      <c r="AG19" s="33">
        <f>SUM(AG3:AG18)</f>
        <v>0</v>
      </c>
      <c r="AH19" s="34">
        <f>SUM(AH3:AH18)</f>
        <v>218.37999999999994</v>
      </c>
      <c r="AI19" s="35">
        <f>SUM(AI3:AI18)</f>
        <v>17</v>
      </c>
    </row>
    <row r="20" spans="1:35">
      <c r="B20" s="26"/>
      <c r="C20" s="1" t="s">
        <v>6</v>
      </c>
      <c r="D20" s="1"/>
      <c r="E20" s="1"/>
      <c r="K20" s="12"/>
      <c r="L20" s="27"/>
      <c r="Q20" s="29"/>
      <c r="T20" s="27"/>
      <c r="AF20" s="16"/>
      <c r="AG20" s="9"/>
    </row>
    <row r="21" spans="1:35">
      <c r="B21" s="6"/>
      <c r="C21" s="1" t="s">
        <v>7</v>
      </c>
      <c r="D21" s="1"/>
      <c r="E21" s="1"/>
      <c r="K21" s="14"/>
      <c r="AF21" s="16"/>
      <c r="AG21" s="12"/>
      <c r="AH21" s="27"/>
    </row>
    <row r="22" spans="1:35">
      <c r="B22" s="25"/>
      <c r="C22" s="1" t="s">
        <v>8</v>
      </c>
      <c r="D22" s="1"/>
      <c r="E22" s="1"/>
      <c r="P22" s="12"/>
      <c r="Q22" s="9"/>
      <c r="R22" s="9"/>
      <c r="S22" s="9"/>
      <c r="T22" s="9"/>
      <c r="U22" s="9"/>
      <c r="V22" s="9"/>
      <c r="W22" s="9"/>
      <c r="X22" s="9"/>
      <c r="Y22" s="9"/>
      <c r="Z22" s="9"/>
      <c r="AA22" s="9"/>
      <c r="AB22" s="9"/>
      <c r="AC22" s="9"/>
      <c r="AD22" s="9"/>
      <c r="AE22" s="9"/>
      <c r="AF22" s="9"/>
      <c r="AG22" s="12"/>
      <c r="AH22" s="27"/>
    </row>
    <row r="23" spans="1:35">
      <c r="B23" s="39"/>
      <c r="C23" s="1" t="s">
        <v>11</v>
      </c>
      <c r="AG23" s="27"/>
      <c r="AH23" s="27"/>
    </row>
    <row r="24" spans="1:35">
      <c r="B24" s="15"/>
      <c r="C24" s="13"/>
      <c r="I24" s="12"/>
      <c r="L24" s="9"/>
    </row>
    <row r="25" spans="1:35">
      <c r="I25" s="16"/>
      <c r="L25" s="9"/>
      <c r="S25" s="9"/>
    </row>
    <row r="26" spans="1:35">
      <c r="I26" s="9"/>
      <c r="L26" s="9"/>
    </row>
  </sheetData>
  <mergeCells count="6">
    <mergeCell ref="A18:AF18"/>
    <mergeCell ref="B2:AF2"/>
    <mergeCell ref="A1:AH1"/>
    <mergeCell ref="A9:AF9"/>
    <mergeCell ref="A12:AF12"/>
    <mergeCell ref="A15:AF15"/>
  </mergeCells>
  <conditionalFormatting sqref="B4:AF5 B7:AF8 B10:AF11 B13:AF14 B16:AF17">
    <cfRule type="cellIs" dxfId="12" priority="212" stopIfTrue="1" operator="equal">
      <formula>"X"</formula>
    </cfRule>
  </conditionalFormatting>
  <pageMargins left="0.78740157480314965" right="0.59055118110236227" top="0.39370078740157483" bottom="0.39370078740157483" header="0.51181102362204722" footer="0.51181102362204722"/>
  <pageSetup paperSize="9" scale="74" orientation="landscape" r:id="rId1"/>
  <headerFooter alignWithMargins="0"/>
</worksheet>
</file>

<file path=xl/worksheets/sheet2.xml><?xml version="1.0" encoding="utf-8"?>
<worksheet xmlns="http://schemas.openxmlformats.org/spreadsheetml/2006/main" xmlns:r="http://schemas.openxmlformats.org/officeDocument/2006/relationships">
  <dimension ref="A1:P70"/>
  <sheetViews>
    <sheetView topLeftCell="A13" zoomScaleSheetLayoutView="85" workbookViewId="0">
      <selection activeCell="L28" sqref="L28"/>
    </sheetView>
  </sheetViews>
  <sheetFormatPr baseColWidth="10" defaultRowHeight="12.75"/>
  <cols>
    <col min="6" max="6" width="12.5703125" customWidth="1"/>
    <col min="7" max="7" width="11.42578125" customWidth="1"/>
  </cols>
  <sheetData>
    <row r="1" spans="1:16" ht="13.5" thickBot="1">
      <c r="A1" s="44" t="s">
        <v>12</v>
      </c>
      <c r="B1" s="45"/>
      <c r="C1" s="45"/>
      <c r="D1" s="45"/>
      <c r="E1" s="45"/>
      <c r="F1" s="45"/>
      <c r="G1" s="45"/>
      <c r="H1" s="45"/>
      <c r="I1" s="45"/>
      <c r="J1" s="45"/>
      <c r="K1" s="45"/>
    </row>
    <row r="2" spans="1:16">
      <c r="A2" s="120" t="s">
        <v>13</v>
      </c>
      <c r="B2" s="121"/>
      <c r="C2" s="121"/>
      <c r="D2" s="121"/>
      <c r="E2" s="121"/>
      <c r="F2" s="121"/>
      <c r="G2" s="121"/>
      <c r="H2" s="121"/>
      <c r="I2" s="121"/>
      <c r="J2" s="122"/>
      <c r="K2" s="46"/>
      <c r="L2" s="47"/>
      <c r="M2" s="48"/>
      <c r="N2" s="48"/>
      <c r="O2" s="48"/>
      <c r="P2" s="48"/>
    </row>
    <row r="3" spans="1:16">
      <c r="A3" s="123"/>
      <c r="B3" s="124"/>
      <c r="C3" s="124"/>
      <c r="D3" s="124"/>
      <c r="E3" s="124"/>
      <c r="F3" s="124"/>
      <c r="G3" s="124"/>
      <c r="H3" s="124"/>
      <c r="I3" s="124"/>
      <c r="J3" s="125"/>
      <c r="K3" s="46"/>
      <c r="L3" s="47"/>
      <c r="M3" s="48"/>
      <c r="N3" s="48"/>
      <c r="O3" s="48"/>
      <c r="P3" s="48"/>
    </row>
    <row r="4" spans="1:16">
      <c r="A4" s="123"/>
      <c r="B4" s="124"/>
      <c r="C4" s="124"/>
      <c r="D4" s="124"/>
      <c r="E4" s="124"/>
      <c r="F4" s="124"/>
      <c r="G4" s="124"/>
      <c r="H4" s="124"/>
      <c r="I4" s="124"/>
      <c r="J4" s="125"/>
      <c r="K4" s="46"/>
      <c r="L4" s="47"/>
      <c r="M4" s="48"/>
      <c r="N4" s="48"/>
      <c r="O4" s="48"/>
      <c r="P4" s="48"/>
    </row>
    <row r="5" spans="1:16">
      <c r="A5" s="123"/>
      <c r="B5" s="124"/>
      <c r="C5" s="124"/>
      <c r="D5" s="124"/>
      <c r="E5" s="124"/>
      <c r="F5" s="124"/>
      <c r="G5" s="124"/>
      <c r="H5" s="124"/>
      <c r="I5" s="124"/>
      <c r="J5" s="125"/>
      <c r="K5" s="46"/>
      <c r="L5" s="48"/>
      <c r="M5" s="48"/>
      <c r="N5" s="48"/>
      <c r="O5" s="48"/>
      <c r="P5" s="48"/>
    </row>
    <row r="6" spans="1:16">
      <c r="A6" s="123"/>
      <c r="B6" s="124"/>
      <c r="C6" s="124"/>
      <c r="D6" s="124"/>
      <c r="E6" s="124"/>
      <c r="F6" s="124"/>
      <c r="G6" s="124"/>
      <c r="H6" s="124"/>
      <c r="I6" s="124"/>
      <c r="J6" s="125"/>
      <c r="K6" s="46"/>
      <c r="L6" s="49"/>
      <c r="M6" s="48"/>
      <c r="N6" s="48"/>
      <c r="O6" s="48"/>
      <c r="P6" s="48"/>
    </row>
    <row r="7" spans="1:16">
      <c r="A7" s="123"/>
      <c r="B7" s="124"/>
      <c r="C7" s="124"/>
      <c r="D7" s="124"/>
      <c r="E7" s="124"/>
      <c r="F7" s="124"/>
      <c r="G7" s="124"/>
      <c r="H7" s="124"/>
      <c r="I7" s="124"/>
      <c r="J7" s="125"/>
      <c r="L7" s="49"/>
      <c r="M7" s="48"/>
      <c r="N7" s="48"/>
      <c r="O7" s="48"/>
      <c r="P7" s="48"/>
    </row>
    <row r="8" spans="1:16">
      <c r="A8" s="123"/>
      <c r="B8" s="124"/>
      <c r="C8" s="124"/>
      <c r="D8" s="124"/>
      <c r="E8" s="124"/>
      <c r="F8" s="124"/>
      <c r="G8" s="124"/>
      <c r="H8" s="124"/>
      <c r="I8" s="124"/>
      <c r="J8" s="125"/>
      <c r="L8" s="48"/>
      <c r="M8" s="48"/>
      <c r="N8" s="48"/>
      <c r="O8" s="48"/>
      <c r="P8" s="48"/>
    </row>
    <row r="9" spans="1:16" ht="13.5" thickBot="1">
      <c r="A9" s="126"/>
      <c r="B9" s="127"/>
      <c r="C9" s="127"/>
      <c r="D9" s="127"/>
      <c r="E9" s="127"/>
      <c r="F9" s="127"/>
      <c r="G9" s="127"/>
      <c r="H9" s="127"/>
      <c r="I9" s="127"/>
      <c r="J9" s="128"/>
      <c r="L9" s="48"/>
      <c r="M9" s="48"/>
      <c r="N9" s="48"/>
      <c r="O9" s="48"/>
      <c r="P9" s="48"/>
    </row>
    <row r="10" spans="1:16">
      <c r="L10" s="50"/>
      <c r="M10" s="48"/>
      <c r="N10" s="48"/>
      <c r="O10" s="48"/>
      <c r="P10" s="48"/>
    </row>
    <row r="11" spans="1:16">
      <c r="A11" s="129" t="s">
        <v>14</v>
      </c>
      <c r="B11" s="129"/>
      <c r="C11" s="129"/>
      <c r="D11" s="129"/>
      <c r="E11" s="129"/>
      <c r="F11" s="129"/>
      <c r="G11" s="129"/>
      <c r="H11" s="129"/>
      <c r="I11" s="129"/>
      <c r="J11" s="129"/>
      <c r="K11" s="51"/>
      <c r="L11" s="48"/>
      <c r="M11" s="48"/>
      <c r="N11" s="48"/>
      <c r="O11" s="48"/>
      <c r="P11" s="48"/>
    </row>
    <row r="12" spans="1:16">
      <c r="A12" s="129"/>
      <c r="B12" s="129"/>
      <c r="C12" s="129"/>
      <c r="D12" s="129"/>
      <c r="E12" s="129"/>
      <c r="F12" s="129"/>
      <c r="G12" s="129"/>
      <c r="H12" s="129"/>
      <c r="I12" s="129"/>
      <c r="J12" s="129"/>
      <c r="K12" s="52"/>
      <c r="L12" s="48"/>
      <c r="M12" s="48"/>
      <c r="N12" s="48"/>
      <c r="O12" s="48"/>
      <c r="P12" s="48"/>
    </row>
    <row r="13" spans="1:16">
      <c r="A13" s="129"/>
      <c r="B13" s="129"/>
      <c r="C13" s="129"/>
      <c r="D13" s="129"/>
      <c r="E13" s="129"/>
      <c r="F13" s="129"/>
      <c r="G13" s="129"/>
      <c r="H13" s="129"/>
      <c r="I13" s="129"/>
      <c r="J13" s="129"/>
      <c r="K13" s="53"/>
      <c r="L13" s="48"/>
      <c r="M13" s="48"/>
      <c r="N13" s="48"/>
      <c r="O13" s="48"/>
      <c r="P13" s="48"/>
    </row>
    <row r="14" spans="1:16">
      <c r="A14" s="54"/>
      <c r="B14" s="54"/>
      <c r="C14" s="55"/>
      <c r="D14" s="55"/>
      <c r="E14" s="55"/>
      <c r="F14" s="55"/>
      <c r="G14" s="53"/>
      <c r="H14" s="53"/>
      <c r="I14" s="53"/>
      <c r="J14" s="53"/>
      <c r="K14" s="53"/>
      <c r="L14" s="48"/>
      <c r="M14" s="48"/>
      <c r="N14" s="48"/>
      <c r="O14" s="48"/>
      <c r="P14" s="48"/>
    </row>
    <row r="15" spans="1:16">
      <c r="A15" s="130" t="s">
        <v>15</v>
      </c>
      <c r="B15" s="130"/>
      <c r="C15" s="130"/>
      <c r="D15" s="56"/>
      <c r="E15" s="56"/>
      <c r="F15" s="56"/>
      <c r="G15" s="56"/>
      <c r="H15" s="56"/>
      <c r="I15" s="56"/>
      <c r="J15" s="56"/>
      <c r="K15" s="56"/>
      <c r="L15" s="57" t="s">
        <v>16</v>
      </c>
      <c r="M15" s="58">
        <f>DAY(F17)</f>
        <v>2</v>
      </c>
      <c r="N15" s="58"/>
      <c r="O15" s="57" t="s">
        <v>17</v>
      </c>
      <c r="P15" s="58">
        <f>DAY(F18)</f>
        <v>9</v>
      </c>
    </row>
    <row r="16" spans="1:16">
      <c r="A16" s="59"/>
      <c r="B16" s="59"/>
      <c r="C16" s="59"/>
      <c r="D16" s="56"/>
      <c r="E16" s="56"/>
      <c r="F16" s="56"/>
      <c r="G16" s="56"/>
      <c r="H16" s="56"/>
      <c r="I16" s="56"/>
      <c r="J16" s="56"/>
      <c r="K16" s="56"/>
      <c r="L16" s="57" t="s">
        <v>18</v>
      </c>
      <c r="M16" s="57">
        <f>MONTH(F17)</f>
        <v>3</v>
      </c>
      <c r="N16" s="58"/>
      <c r="O16" s="57" t="s">
        <v>19</v>
      </c>
      <c r="P16" s="57">
        <f>MONTH(F18)</f>
        <v>7</v>
      </c>
    </row>
    <row r="17" spans="1:16">
      <c r="A17" s="53"/>
      <c r="B17" s="53"/>
      <c r="C17" s="53" t="s">
        <v>20</v>
      </c>
      <c r="D17" s="53"/>
      <c r="E17" s="53"/>
      <c r="F17" s="60">
        <v>44987</v>
      </c>
      <c r="G17" s="61"/>
      <c r="H17" s="53"/>
      <c r="I17" s="62"/>
      <c r="J17" s="53"/>
      <c r="K17" s="53"/>
      <c r="L17" s="63" t="s">
        <v>21</v>
      </c>
      <c r="M17" s="63">
        <f>YEAR(F17)</f>
        <v>2023</v>
      </c>
      <c r="N17" s="57"/>
      <c r="O17" s="63" t="s">
        <v>22</v>
      </c>
      <c r="P17" s="57">
        <f>YEAR(F18)</f>
        <v>2023</v>
      </c>
    </row>
    <row r="18" spans="1:16">
      <c r="A18" s="53"/>
      <c r="B18" s="53"/>
      <c r="C18" s="53" t="s">
        <v>23</v>
      </c>
      <c r="D18" s="53"/>
      <c r="E18" s="53"/>
      <c r="F18" s="60">
        <v>45116</v>
      </c>
      <c r="G18" s="61"/>
      <c r="H18" s="53"/>
      <c r="I18" s="62"/>
      <c r="J18" s="53"/>
      <c r="K18" s="53"/>
      <c r="L18" s="63"/>
      <c r="M18" s="63"/>
      <c r="N18" s="63"/>
      <c r="O18" s="63"/>
      <c r="P18" s="63"/>
    </row>
    <row r="19" spans="1:16">
      <c r="A19" s="53"/>
      <c r="B19" s="53"/>
      <c r="C19" s="53"/>
      <c r="D19" s="64"/>
      <c r="E19" s="64"/>
      <c r="F19" s="56"/>
      <c r="G19" s="65"/>
      <c r="H19" s="65"/>
      <c r="I19" s="65"/>
      <c r="J19" s="56"/>
      <c r="K19" s="56"/>
      <c r="L19" s="57" t="s">
        <v>24</v>
      </c>
      <c r="M19" s="57">
        <f>IF(M15=1,30,30-M15+1)</f>
        <v>29</v>
      </c>
      <c r="N19" s="57"/>
      <c r="O19" s="57" t="s">
        <v>25</v>
      </c>
      <c r="P19" s="58">
        <f>IF(P17=M17,(P16-M16-1)*30,(12-M16+P16-1)*30)</f>
        <v>90</v>
      </c>
    </row>
    <row r="20" spans="1:16">
      <c r="A20" s="53"/>
      <c r="B20" s="53"/>
      <c r="C20" s="53" t="s">
        <v>26</v>
      </c>
      <c r="D20" s="66"/>
      <c r="E20" s="53"/>
      <c r="F20" s="67">
        <f>(M19+P19+M20)/30</f>
        <v>4.2666666666666666</v>
      </c>
      <c r="G20" s="53"/>
      <c r="H20" s="53"/>
      <c r="I20" s="53"/>
      <c r="J20" s="53"/>
      <c r="K20" s="53"/>
      <c r="L20" s="57" t="s">
        <v>27</v>
      </c>
      <c r="M20" s="57">
        <f>IF(P16=2,IF(P15&gt;=28,30,P15),IF(P15&gt;=30,30,P15))</f>
        <v>9</v>
      </c>
      <c r="N20" s="58"/>
      <c r="O20" s="57"/>
      <c r="P20" s="57"/>
    </row>
    <row r="21" spans="1:16">
      <c r="A21" s="53"/>
      <c r="B21" s="53"/>
      <c r="C21" s="53"/>
      <c r="D21" s="66"/>
      <c r="E21" s="53"/>
      <c r="F21" s="53"/>
      <c r="G21" s="53"/>
      <c r="H21" s="53"/>
      <c r="I21" s="53"/>
      <c r="J21" s="53"/>
      <c r="K21" s="53"/>
      <c r="L21" s="48"/>
      <c r="M21" s="48"/>
      <c r="N21" s="48"/>
      <c r="O21" s="48"/>
      <c r="P21" s="48"/>
    </row>
    <row r="22" spans="1:16">
      <c r="A22" s="130" t="s">
        <v>28</v>
      </c>
      <c r="B22" s="130"/>
      <c r="C22" s="130"/>
      <c r="D22" s="130"/>
      <c r="E22" s="130"/>
      <c r="F22" s="130"/>
      <c r="G22" s="130"/>
      <c r="H22" s="67">
        <f>'Planning scolaire'!AH19</f>
        <v>218.37999999999994</v>
      </c>
      <c r="I22" s="131" t="s">
        <v>29</v>
      </c>
      <c r="J22" s="131"/>
      <c r="K22" s="53"/>
      <c r="L22" s="48"/>
      <c r="M22" s="48"/>
      <c r="N22" s="48"/>
      <c r="O22" s="48"/>
      <c r="P22" s="48"/>
    </row>
    <row r="23" spans="1:16">
      <c r="A23" s="130" t="s">
        <v>30</v>
      </c>
      <c r="B23" s="130"/>
      <c r="C23" s="130"/>
      <c r="D23" s="130"/>
      <c r="E23" s="130"/>
      <c r="F23" s="130"/>
      <c r="G23" s="130"/>
      <c r="H23" s="68">
        <f>7*H22/1600</f>
        <v>0.95541249999999978</v>
      </c>
      <c r="I23" s="68"/>
      <c r="J23" s="69"/>
      <c r="K23" s="69"/>
      <c r="L23" s="63"/>
      <c r="M23" s="63"/>
      <c r="N23" s="63"/>
      <c r="O23" s="63"/>
      <c r="P23" s="63"/>
    </row>
    <row r="24" spans="1:16">
      <c r="A24" t="s">
        <v>31</v>
      </c>
      <c r="F24" s="70"/>
      <c r="G24" s="68"/>
      <c r="H24" s="71">
        <f>H22+H23</f>
        <v>219.33541249999993</v>
      </c>
      <c r="I24" s="68"/>
      <c r="J24" s="69"/>
      <c r="K24" s="14"/>
      <c r="L24" s="63"/>
      <c r="M24" s="63"/>
      <c r="N24" s="63"/>
      <c r="O24" s="63"/>
      <c r="P24" s="63"/>
    </row>
    <row r="25" spans="1:16">
      <c r="A25" s="132" t="s">
        <v>32</v>
      </c>
      <c r="B25" s="132"/>
      <c r="C25" s="132"/>
      <c r="D25" s="132"/>
      <c r="E25" s="132"/>
      <c r="F25" s="70"/>
      <c r="G25" s="68"/>
      <c r="H25" s="68"/>
      <c r="I25" s="68"/>
      <c r="J25" s="69"/>
      <c r="K25" s="69"/>
      <c r="L25" s="63"/>
      <c r="M25" s="63"/>
      <c r="N25" s="63"/>
      <c r="O25" s="63"/>
      <c r="P25" s="63"/>
    </row>
    <row r="26" spans="1:16">
      <c r="A26" s="53"/>
      <c r="B26" s="72">
        <v>1607</v>
      </c>
      <c r="C26" s="133" t="s">
        <v>33</v>
      </c>
      <c r="D26" s="133"/>
      <c r="E26" s="133"/>
      <c r="F26" s="72">
        <v>1820</v>
      </c>
      <c r="G26" s="131" t="s">
        <v>34</v>
      </c>
      <c r="H26" s="131"/>
      <c r="I26" s="59"/>
      <c r="J26" s="53"/>
      <c r="K26" s="53"/>
      <c r="L26" s="48"/>
      <c r="M26" s="48"/>
      <c r="N26" s="48"/>
      <c r="O26" s="48"/>
      <c r="P26" s="48"/>
    </row>
    <row r="27" spans="1:16">
      <c r="A27" s="53"/>
      <c r="B27" s="73">
        <f>H24</f>
        <v>219.33541249999993</v>
      </c>
      <c r="C27" s="133" t="s">
        <v>33</v>
      </c>
      <c r="D27" s="133"/>
      <c r="E27" s="133"/>
      <c r="F27" s="74">
        <f>B27*F26/B26</f>
        <v>248.40724999999995</v>
      </c>
      <c r="G27" s="131" t="s">
        <v>34</v>
      </c>
      <c r="H27" s="131"/>
      <c r="I27" s="59"/>
      <c r="J27" s="75"/>
      <c r="K27" s="75"/>
      <c r="L27" s="48"/>
      <c r="M27" s="48"/>
      <c r="N27" s="48"/>
      <c r="O27" s="48"/>
      <c r="P27" s="48"/>
    </row>
    <row r="28" spans="1:16">
      <c r="A28" s="69"/>
      <c r="B28" s="76"/>
      <c r="C28" s="77"/>
      <c r="D28" s="78"/>
      <c r="E28" s="70"/>
      <c r="F28" s="70"/>
      <c r="G28" s="70"/>
      <c r="H28" s="70"/>
      <c r="I28" s="70"/>
      <c r="J28" s="70"/>
      <c r="K28" s="70"/>
      <c r="L28" s="63"/>
      <c r="M28" s="63"/>
      <c r="N28" s="63"/>
      <c r="O28" s="63"/>
      <c r="P28" s="63"/>
    </row>
    <row r="29" spans="1:16">
      <c r="A29" s="79"/>
      <c r="B29" s="80"/>
      <c r="C29" s="79"/>
      <c r="D29" s="79"/>
      <c r="E29" s="81"/>
      <c r="F29" s="82">
        <f>H24</f>
        <v>219.33541249999993</v>
      </c>
      <c r="G29" s="83" t="s">
        <v>35</v>
      </c>
      <c r="H29" s="83"/>
      <c r="I29" s="83"/>
      <c r="J29" s="83"/>
      <c r="K29" s="83"/>
      <c r="L29" s="57"/>
      <c r="M29" s="57"/>
      <c r="N29" s="57"/>
      <c r="O29" s="57"/>
      <c r="P29" s="57"/>
    </row>
    <row r="30" spans="1:16">
      <c r="A30" s="53"/>
      <c r="B30" s="53"/>
      <c r="C30" s="53"/>
      <c r="D30" s="53"/>
      <c r="E30" s="53"/>
      <c r="F30" s="53"/>
      <c r="G30" s="53"/>
      <c r="H30" s="53"/>
      <c r="I30" s="53"/>
      <c r="J30" s="53"/>
      <c r="K30" s="53"/>
      <c r="L30" s="48"/>
      <c r="M30" s="48"/>
      <c r="N30" s="48"/>
      <c r="O30" s="48"/>
      <c r="P30" s="48"/>
    </row>
    <row r="31" spans="1:16">
      <c r="A31" s="119" t="s">
        <v>36</v>
      </c>
      <c r="B31" s="119"/>
      <c r="C31" s="119"/>
      <c r="D31" s="53"/>
      <c r="E31" s="53"/>
      <c r="F31" s="53"/>
      <c r="G31" s="53"/>
      <c r="H31" s="53"/>
      <c r="I31" s="53"/>
      <c r="J31" s="53"/>
      <c r="K31" s="53"/>
      <c r="L31" s="48"/>
      <c r="M31" s="48"/>
      <c r="N31" s="48"/>
      <c r="O31" s="48"/>
      <c r="P31" s="48"/>
    </row>
    <row r="32" spans="1:16">
      <c r="A32" s="84"/>
      <c r="B32" s="84"/>
      <c r="C32" s="84"/>
      <c r="D32" s="53"/>
      <c r="E32" s="53"/>
      <c r="F32" s="53"/>
      <c r="G32" s="53"/>
      <c r="H32" s="53"/>
      <c r="I32" s="53"/>
      <c r="J32" s="53"/>
      <c r="K32" s="53"/>
      <c r="L32" s="48"/>
      <c r="M32" s="48"/>
      <c r="N32" s="48"/>
      <c r="O32" s="48"/>
      <c r="P32" s="48"/>
    </row>
    <row r="33" spans="1:16">
      <c r="A33" s="53"/>
      <c r="B33" s="67">
        <f>F27</f>
        <v>248.40724999999995</v>
      </c>
      <c r="C33" s="133" t="s">
        <v>37</v>
      </c>
      <c r="D33" s="133"/>
      <c r="E33" s="67">
        <f>F20</f>
        <v>4.2666666666666666</v>
      </c>
      <c r="F33" s="133" t="s">
        <v>38</v>
      </c>
      <c r="G33" s="133"/>
      <c r="H33" s="85">
        <f>B33/E33</f>
        <v>58.220449218749991</v>
      </c>
      <c r="I33" s="133" t="s">
        <v>39</v>
      </c>
      <c r="J33" s="133"/>
      <c r="K33" s="86"/>
      <c r="L33" s="48"/>
      <c r="M33" s="48"/>
      <c r="N33" s="48"/>
      <c r="O33" s="48"/>
      <c r="P33" s="48"/>
    </row>
    <row r="34" spans="1:16">
      <c r="A34" s="69"/>
      <c r="B34" s="76"/>
      <c r="C34" s="77"/>
      <c r="D34" s="78"/>
      <c r="E34" s="70"/>
      <c r="F34" s="70"/>
      <c r="G34" s="70"/>
      <c r="H34" s="70"/>
      <c r="I34" s="70"/>
      <c r="J34" s="70"/>
      <c r="K34" s="70"/>
      <c r="L34" s="63"/>
      <c r="M34" s="63"/>
      <c r="N34" s="63"/>
      <c r="O34" s="63"/>
      <c r="P34" s="63"/>
    </row>
    <row r="35" spans="1:16">
      <c r="A35" s="79"/>
      <c r="B35" s="80"/>
      <c r="C35" s="79"/>
      <c r="D35" s="79"/>
      <c r="E35" s="79"/>
      <c r="F35" s="79"/>
      <c r="G35" s="79"/>
      <c r="H35" s="82">
        <f>B33</f>
        <v>248.40724999999995</v>
      </c>
      <c r="I35" s="87" t="s">
        <v>40</v>
      </c>
      <c r="J35" s="88">
        <f>+E33</f>
        <v>4.2666666666666666</v>
      </c>
      <c r="K35" s="79"/>
      <c r="L35" s="57"/>
      <c r="M35" s="57"/>
      <c r="N35" s="57"/>
      <c r="O35" s="57"/>
      <c r="P35" s="57"/>
    </row>
    <row r="36" spans="1:16">
      <c r="A36" s="53"/>
      <c r="B36" s="53"/>
      <c r="C36" s="53"/>
      <c r="D36" s="53"/>
      <c r="E36" s="53"/>
      <c r="F36" s="53"/>
      <c r="G36" s="53"/>
      <c r="H36" s="53"/>
      <c r="I36" s="53"/>
      <c r="J36" s="53"/>
      <c r="K36" s="53"/>
      <c r="L36" s="48"/>
      <c r="M36" s="48"/>
      <c r="N36" s="48"/>
      <c r="O36" s="48"/>
      <c r="P36" s="48"/>
    </row>
    <row r="37" spans="1:16">
      <c r="A37" s="130" t="s">
        <v>41</v>
      </c>
      <c r="B37" s="130"/>
      <c r="C37" s="130"/>
      <c r="D37" s="130"/>
      <c r="E37" s="53"/>
      <c r="F37" s="53"/>
      <c r="G37" s="53"/>
      <c r="H37" s="53"/>
      <c r="I37" s="53"/>
      <c r="J37" s="53"/>
      <c r="K37" s="53"/>
      <c r="L37" s="48"/>
      <c r="M37" s="48"/>
      <c r="N37" s="48"/>
      <c r="O37" s="48"/>
      <c r="P37" s="48"/>
    </row>
    <row r="38" spans="1:16">
      <c r="A38" s="53"/>
      <c r="B38" s="53"/>
      <c r="C38" s="53"/>
      <c r="D38" s="53"/>
      <c r="E38" s="53"/>
      <c r="F38" s="53"/>
      <c r="G38" s="53"/>
      <c r="H38" s="53"/>
      <c r="I38" s="53"/>
      <c r="J38" s="53"/>
      <c r="K38" s="53"/>
      <c r="L38" s="48"/>
      <c r="M38" s="48"/>
      <c r="N38" s="48"/>
      <c r="O38" s="48"/>
      <c r="P38" s="48"/>
    </row>
    <row r="39" spans="1:16">
      <c r="A39" s="53"/>
      <c r="B39" s="86">
        <v>151.66999999999999</v>
      </c>
      <c r="C39" s="133" t="s">
        <v>42</v>
      </c>
      <c r="D39" s="133"/>
      <c r="E39" s="133"/>
      <c r="F39" s="133"/>
      <c r="G39" s="89">
        <v>35</v>
      </c>
      <c r="H39" s="75" t="s">
        <v>43</v>
      </c>
      <c r="I39" s="75"/>
      <c r="J39" s="75"/>
      <c r="K39" s="75"/>
      <c r="L39" s="90" t="s">
        <v>44</v>
      </c>
      <c r="M39" s="90"/>
      <c r="N39" s="91">
        <f>ROUNDDOWN(G40,0)</f>
        <v>13</v>
      </c>
      <c r="O39" s="48"/>
      <c r="P39" s="48"/>
    </row>
    <row r="40" spans="1:16">
      <c r="A40" s="53"/>
      <c r="B40" s="67">
        <f>H33</f>
        <v>58.220449218749991</v>
      </c>
      <c r="C40" s="133" t="s">
        <v>42</v>
      </c>
      <c r="D40" s="133"/>
      <c r="E40" s="133"/>
      <c r="F40" s="133"/>
      <c r="G40" s="85">
        <f>B40*G39/B39</f>
        <v>13.435193002282915</v>
      </c>
      <c r="H40" s="92" t="s">
        <v>43</v>
      </c>
      <c r="I40" s="92"/>
      <c r="J40" s="75"/>
      <c r="K40" s="75"/>
      <c r="L40" s="140" t="s">
        <v>45</v>
      </c>
      <c r="M40" s="140"/>
      <c r="N40" s="57">
        <f>ROUNDUP((G40-N39)*60,0)</f>
        <v>27</v>
      </c>
      <c r="O40" s="48"/>
      <c r="P40" s="48"/>
    </row>
    <row r="41" spans="1:16">
      <c r="A41" s="69"/>
      <c r="B41" s="76"/>
      <c r="C41" s="77"/>
      <c r="D41" s="78"/>
      <c r="E41" s="70"/>
      <c r="F41" s="70"/>
      <c r="G41" s="70"/>
      <c r="H41" s="70"/>
      <c r="I41" s="70"/>
      <c r="J41" s="70"/>
      <c r="K41" s="70"/>
      <c r="L41" s="63"/>
      <c r="M41" s="63"/>
      <c r="N41" s="63"/>
      <c r="O41" s="63"/>
      <c r="P41" s="63"/>
    </row>
    <row r="42" spans="1:16">
      <c r="A42" s="79"/>
      <c r="B42" s="80"/>
      <c r="C42" s="79"/>
      <c r="D42" s="79"/>
      <c r="E42" s="79"/>
      <c r="F42" s="81"/>
      <c r="G42" s="82">
        <f>B40</f>
        <v>58.220449218749991</v>
      </c>
      <c r="H42" s="141" t="s">
        <v>46</v>
      </c>
      <c r="I42" s="141"/>
      <c r="J42" s="83"/>
      <c r="K42" s="83"/>
      <c r="L42" s="57"/>
      <c r="M42" s="57"/>
      <c r="N42" s="57"/>
      <c r="O42" s="57"/>
      <c r="P42" s="57"/>
    </row>
    <row r="43" spans="1:16">
      <c r="A43" s="53"/>
      <c r="B43" s="53"/>
      <c r="C43" s="53"/>
      <c r="D43" s="53"/>
      <c r="E43" s="53"/>
      <c r="F43" s="53"/>
      <c r="G43" s="53"/>
      <c r="H43" s="53"/>
      <c r="I43" s="53"/>
      <c r="J43" s="53"/>
      <c r="K43" s="53"/>
      <c r="L43" s="48"/>
      <c r="M43" s="48"/>
      <c r="N43" s="48"/>
      <c r="O43" s="48"/>
      <c r="P43" s="48"/>
    </row>
    <row r="44" spans="1:16">
      <c r="A44" s="142" t="s">
        <v>47</v>
      </c>
      <c r="B44" s="142"/>
      <c r="C44" s="53"/>
      <c r="D44" s="53"/>
      <c r="E44" s="89"/>
      <c r="F44" s="131"/>
      <c r="G44" s="131"/>
      <c r="H44" s="93"/>
      <c r="I44" s="94"/>
      <c r="J44" s="94"/>
      <c r="K44" s="95"/>
      <c r="L44" s="48"/>
      <c r="M44" s="48"/>
      <c r="N44" s="48"/>
      <c r="O44" s="48"/>
      <c r="P44" s="48"/>
    </row>
    <row r="45" spans="1:16">
      <c r="A45" s="96"/>
      <c r="B45" s="96"/>
      <c r="C45" s="86"/>
      <c r="D45" s="86"/>
      <c r="E45" s="89"/>
      <c r="F45" s="59"/>
      <c r="G45" s="59"/>
      <c r="H45" s="93"/>
      <c r="I45" s="94"/>
      <c r="J45" s="94"/>
      <c r="K45" s="97"/>
      <c r="L45" s="48"/>
      <c r="M45" s="48"/>
      <c r="N45" s="48"/>
      <c r="O45" s="48"/>
      <c r="P45" s="48"/>
    </row>
    <row r="46" spans="1:16">
      <c r="A46" s="75" t="s">
        <v>48</v>
      </c>
      <c r="B46" s="75"/>
      <c r="C46" s="75"/>
      <c r="D46" s="75"/>
      <c r="E46" s="53"/>
      <c r="F46" s="53"/>
      <c r="G46" s="59"/>
      <c r="H46" s="93"/>
      <c r="I46" s="94"/>
      <c r="J46" s="94"/>
      <c r="K46" s="97"/>
      <c r="L46" s="98"/>
      <c r="M46" s="48"/>
      <c r="N46" s="48"/>
      <c r="O46" s="48"/>
      <c r="P46" s="48"/>
    </row>
    <row r="47" spans="1:16" ht="13.5" thickBot="1">
      <c r="A47" s="59"/>
      <c r="B47" s="59"/>
      <c r="C47" s="59"/>
      <c r="D47" s="59"/>
      <c r="E47" s="53"/>
      <c r="F47" s="53"/>
      <c r="G47" s="59"/>
      <c r="H47" s="93"/>
      <c r="I47" s="94"/>
      <c r="J47" s="94"/>
      <c r="K47" s="97"/>
      <c r="L47" s="98"/>
      <c r="M47" s="48"/>
      <c r="N47" s="48"/>
      <c r="O47" s="48"/>
      <c r="P47" s="48"/>
    </row>
    <row r="48" spans="1:16" ht="13.5" thickBot="1">
      <c r="A48" s="99"/>
      <c r="B48" s="100">
        <f>G40</f>
        <v>13.435193002282915</v>
      </c>
      <c r="C48" s="101" t="s">
        <v>49</v>
      </c>
      <c r="D48" s="101"/>
      <c r="E48" s="102">
        <f>IF(N40=60,N39+1,N39)</f>
        <v>13</v>
      </c>
      <c r="F48" s="103" t="s">
        <v>29</v>
      </c>
      <c r="G48" s="103">
        <f>IF(N40=60,0,N40)</f>
        <v>27</v>
      </c>
      <c r="H48" s="104" t="s">
        <v>50</v>
      </c>
      <c r="I48" s="105"/>
      <c r="J48" s="106"/>
      <c r="K48" s="107"/>
      <c r="L48" s="108"/>
      <c r="M48" s="109"/>
      <c r="N48" s="109"/>
      <c r="O48" s="109"/>
      <c r="P48" s="109"/>
    </row>
    <row r="49" spans="1:11">
      <c r="A49" s="53"/>
      <c r="B49" s="53"/>
      <c r="C49" s="53"/>
      <c r="D49" s="53"/>
      <c r="E49" s="53"/>
      <c r="F49" s="53"/>
      <c r="G49" s="53"/>
      <c r="H49" s="53"/>
      <c r="I49" s="53"/>
      <c r="J49" s="53"/>
      <c r="K49" s="53"/>
    </row>
    <row r="50" spans="1:11" ht="13.5" thickBot="1">
      <c r="A50" s="53"/>
      <c r="B50" s="53"/>
      <c r="C50" s="53"/>
      <c r="D50" s="53"/>
      <c r="E50" s="53"/>
      <c r="F50" s="53"/>
      <c r="G50" s="53"/>
      <c r="H50" s="53"/>
      <c r="I50" s="53"/>
      <c r="J50" s="53"/>
      <c r="K50" s="53"/>
    </row>
    <row r="51" spans="1:11">
      <c r="A51" s="143" t="s">
        <v>51</v>
      </c>
      <c r="B51" s="144"/>
      <c r="C51" s="110"/>
      <c r="D51" s="110"/>
      <c r="E51" s="110"/>
      <c r="F51" s="110"/>
      <c r="G51" s="110"/>
      <c r="H51" s="110"/>
      <c r="I51" s="110"/>
      <c r="J51" s="111"/>
      <c r="K51" s="53"/>
    </row>
    <row r="52" spans="1:11">
      <c r="A52" s="134" t="s">
        <v>52</v>
      </c>
      <c r="B52" s="135"/>
      <c r="C52" s="135"/>
      <c r="D52" s="135"/>
      <c r="E52" s="135"/>
      <c r="F52" s="135"/>
      <c r="G52" s="135"/>
      <c r="H52" s="135"/>
      <c r="I52" s="135"/>
      <c r="J52" s="136"/>
      <c r="K52" s="53"/>
    </row>
    <row r="53" spans="1:11">
      <c r="A53" s="134"/>
      <c r="B53" s="135"/>
      <c r="C53" s="135"/>
      <c r="D53" s="135"/>
      <c r="E53" s="135"/>
      <c r="F53" s="135"/>
      <c r="G53" s="135"/>
      <c r="H53" s="135"/>
      <c r="I53" s="135"/>
      <c r="J53" s="136"/>
      <c r="K53" s="53"/>
    </row>
    <row r="54" spans="1:11">
      <c r="A54" s="134"/>
      <c r="B54" s="135"/>
      <c r="C54" s="135"/>
      <c r="D54" s="135"/>
      <c r="E54" s="135"/>
      <c r="F54" s="135"/>
      <c r="G54" s="135"/>
      <c r="H54" s="135"/>
      <c r="I54" s="135"/>
      <c r="J54" s="136"/>
    </row>
    <row r="55" spans="1:11">
      <c r="A55" s="134"/>
      <c r="B55" s="135"/>
      <c r="C55" s="135"/>
      <c r="D55" s="135"/>
      <c r="E55" s="135"/>
      <c r="F55" s="135"/>
      <c r="G55" s="135"/>
      <c r="H55" s="135"/>
      <c r="I55" s="135"/>
      <c r="J55" s="136"/>
    </row>
    <row r="56" spans="1:11">
      <c r="A56" s="134"/>
      <c r="B56" s="135"/>
      <c r="C56" s="135"/>
      <c r="D56" s="135"/>
      <c r="E56" s="135"/>
      <c r="F56" s="135"/>
      <c r="G56" s="135"/>
      <c r="H56" s="135"/>
      <c r="I56" s="135"/>
      <c r="J56" s="136"/>
    </row>
    <row r="57" spans="1:11">
      <c r="A57" s="134"/>
      <c r="B57" s="135"/>
      <c r="C57" s="135"/>
      <c r="D57" s="135"/>
      <c r="E57" s="135"/>
      <c r="F57" s="135"/>
      <c r="G57" s="135"/>
      <c r="H57" s="135"/>
      <c r="I57" s="135"/>
      <c r="J57" s="136"/>
    </row>
    <row r="58" spans="1:11">
      <c r="A58" s="134"/>
      <c r="B58" s="135"/>
      <c r="C58" s="135"/>
      <c r="D58" s="135"/>
      <c r="E58" s="135"/>
      <c r="F58" s="135"/>
      <c r="G58" s="135"/>
      <c r="H58" s="135"/>
      <c r="I58" s="135"/>
      <c r="J58" s="136"/>
    </row>
    <row r="59" spans="1:11">
      <c r="A59" s="134"/>
      <c r="B59" s="135"/>
      <c r="C59" s="135"/>
      <c r="D59" s="135"/>
      <c r="E59" s="135"/>
      <c r="F59" s="135"/>
      <c r="G59" s="135"/>
      <c r="H59" s="135"/>
      <c r="I59" s="135"/>
      <c r="J59" s="136"/>
    </row>
    <row r="60" spans="1:11">
      <c r="A60" s="134"/>
      <c r="B60" s="135"/>
      <c r="C60" s="135"/>
      <c r="D60" s="135"/>
      <c r="E60" s="135"/>
      <c r="F60" s="135"/>
      <c r="G60" s="135"/>
      <c r="H60" s="135"/>
      <c r="I60" s="135"/>
      <c r="J60" s="136"/>
    </row>
    <row r="61" spans="1:11" ht="13.5" thickBot="1">
      <c r="A61" s="137"/>
      <c r="B61" s="138"/>
      <c r="C61" s="138"/>
      <c r="D61" s="138"/>
      <c r="E61" s="138"/>
      <c r="F61" s="138"/>
      <c r="G61" s="138"/>
      <c r="H61" s="138"/>
      <c r="I61" s="138"/>
      <c r="J61" s="139"/>
    </row>
    <row r="63" spans="1:11">
      <c r="A63" s="146" t="s">
        <v>53</v>
      </c>
      <c r="B63" s="146"/>
      <c r="C63" s="146"/>
      <c r="D63" s="146"/>
      <c r="E63" s="146"/>
    </row>
    <row r="64" spans="1:11">
      <c r="A64" s="43">
        <v>1</v>
      </c>
      <c r="B64" s="147" t="s">
        <v>54</v>
      </c>
      <c r="C64" s="147"/>
      <c r="D64" s="147"/>
      <c r="E64" s="147"/>
      <c r="F64" s="147"/>
      <c r="G64" s="147"/>
      <c r="H64" s="112"/>
      <c r="I64" s="112"/>
      <c r="J64" s="112"/>
    </row>
    <row r="65" spans="1:10">
      <c r="A65" s="43">
        <v>2</v>
      </c>
      <c r="B65" s="148" t="s">
        <v>55</v>
      </c>
      <c r="C65" s="148"/>
      <c r="D65" s="148"/>
      <c r="E65" s="148"/>
      <c r="F65" s="148"/>
      <c r="G65" s="148"/>
      <c r="H65" s="112"/>
      <c r="I65" s="112"/>
      <c r="J65" s="112"/>
    </row>
    <row r="66" spans="1:10">
      <c r="A66" s="43">
        <v>3</v>
      </c>
      <c r="B66" s="145" t="s">
        <v>56</v>
      </c>
      <c r="C66" s="145"/>
      <c r="D66" s="145"/>
      <c r="E66" s="145"/>
      <c r="F66" s="145"/>
      <c r="G66" s="145"/>
      <c r="H66" s="112"/>
      <c r="I66" s="112"/>
      <c r="J66" s="112"/>
    </row>
    <row r="67" spans="1:10">
      <c r="A67" s="43">
        <v>4</v>
      </c>
      <c r="B67" s="145" t="s">
        <v>57</v>
      </c>
      <c r="C67" s="145"/>
      <c r="D67" s="145"/>
      <c r="E67" s="145"/>
      <c r="F67" s="145"/>
      <c r="G67" s="145"/>
      <c r="H67" s="112"/>
      <c r="I67" s="112"/>
      <c r="J67" s="112"/>
    </row>
    <row r="68" spans="1:10">
      <c r="A68" s="43">
        <v>5</v>
      </c>
      <c r="B68" s="145" t="s">
        <v>58</v>
      </c>
      <c r="C68" s="145"/>
      <c r="D68" s="145"/>
      <c r="E68" s="145"/>
      <c r="F68" s="145"/>
      <c r="G68" s="145"/>
      <c r="H68" s="145"/>
      <c r="I68" s="145"/>
      <c r="J68" s="145"/>
    </row>
    <row r="69" spans="1:10">
      <c r="A69" s="43">
        <v>6</v>
      </c>
      <c r="B69" s="145" t="s">
        <v>59</v>
      </c>
      <c r="C69" s="145"/>
      <c r="D69" s="145"/>
      <c r="E69" s="145"/>
      <c r="F69" s="145"/>
      <c r="G69" s="145"/>
      <c r="H69" s="145"/>
      <c r="I69" s="145"/>
      <c r="J69" s="145"/>
    </row>
    <row r="70" spans="1:10">
      <c r="A70" s="43">
        <v>7</v>
      </c>
      <c r="B70" s="145" t="s">
        <v>60</v>
      </c>
      <c r="C70" s="145"/>
      <c r="D70" s="145"/>
      <c r="E70" s="145"/>
      <c r="F70" s="145"/>
      <c r="G70" s="145"/>
      <c r="H70" s="145"/>
      <c r="I70" s="145"/>
      <c r="J70" s="145"/>
    </row>
  </sheetData>
  <mergeCells count="32">
    <mergeCell ref="B69:J69"/>
    <mergeCell ref="B70:J70"/>
    <mergeCell ref="A63:E63"/>
    <mergeCell ref="B64:G64"/>
    <mergeCell ref="B65:G65"/>
    <mergeCell ref="B66:G66"/>
    <mergeCell ref="B67:G67"/>
    <mergeCell ref="B68:J68"/>
    <mergeCell ref="L40:M40"/>
    <mergeCell ref="H42:I42"/>
    <mergeCell ref="A44:B44"/>
    <mergeCell ref="F44:G44"/>
    <mergeCell ref="A51:B51"/>
    <mergeCell ref="A52:J61"/>
    <mergeCell ref="C33:D33"/>
    <mergeCell ref="F33:G33"/>
    <mergeCell ref="I33:J33"/>
    <mergeCell ref="A37:D37"/>
    <mergeCell ref="C39:F39"/>
    <mergeCell ref="C40:F40"/>
    <mergeCell ref="A31:C31"/>
    <mergeCell ref="A2:J9"/>
    <mergeCell ref="A11:J13"/>
    <mergeCell ref="A15:C15"/>
    <mergeCell ref="A22:G22"/>
    <mergeCell ref="I22:J22"/>
    <mergeCell ref="A23:G23"/>
    <mergeCell ref="A25:E25"/>
    <mergeCell ref="C26:E26"/>
    <mergeCell ref="G26:H26"/>
    <mergeCell ref="C27:E27"/>
    <mergeCell ref="G27:H27"/>
  </mergeCells>
  <conditionalFormatting sqref="K52:N61 B38:B50 I34:N36 C26:N32 B27:B36 C37:N51 L2:N10 H23:N23 B25 A2 K11:N13 A26:A33 A37:A50 A1:N1 A14:N22 A11 C33:I33 L33:N33 A52 O1:P61">
    <cfRule type="containsText" dxfId="11" priority="11" stopIfTrue="1" operator="containsText" text="dimanche">
      <formula>NOT(ISERROR(SEARCH("dimanche",A1)))</formula>
    </cfRule>
    <cfRule type="containsText" dxfId="10" priority="12" stopIfTrue="1" operator="containsText" text="samedi">
      <formula>NOT(ISERROR(SEARCH("samedi",A1)))</formula>
    </cfRule>
  </conditionalFormatting>
  <conditionalFormatting sqref="A23:G23">
    <cfRule type="containsText" dxfId="9" priority="9" stopIfTrue="1" operator="containsText" text="dimanche">
      <formula>NOT(ISERROR(SEARCH("dimanche",A23)))</formula>
    </cfRule>
    <cfRule type="containsText" dxfId="8" priority="10" stopIfTrue="1" operator="containsText" text="samedi">
      <formula>NOT(ISERROR(SEARCH("samedi",A23)))</formula>
    </cfRule>
  </conditionalFormatting>
  <conditionalFormatting sqref="A51:B51">
    <cfRule type="containsText" dxfId="7" priority="7" stopIfTrue="1" operator="containsText" text="dimanche">
      <formula>NOT(ISERROR(SEARCH("dimanche",A51)))</formula>
    </cfRule>
    <cfRule type="containsText" dxfId="6" priority="8" stopIfTrue="1" operator="containsText" text="samedi">
      <formula>NOT(ISERROR(SEARCH("samedi",A51)))</formula>
    </cfRule>
  </conditionalFormatting>
  <conditionalFormatting sqref="K52:N61 B38:B50 I34:N36 C26:N32 B27:B36 C37:N51 L2:N10 H23:N23 B25 A2 K11:N13 A26:A33 A37:A50 A1:N1 A14:N22 A11 C33:I33 L33:N33 A52 O1:P61">
    <cfRule type="containsText" dxfId="5" priority="5" stopIfTrue="1" operator="containsText" text="dimanche">
      <formula>NOT(ISERROR(SEARCH("dimanche",A1)))</formula>
    </cfRule>
    <cfRule type="containsText" dxfId="4" priority="6" stopIfTrue="1" operator="containsText" text="samedi">
      <formula>NOT(ISERROR(SEARCH("samedi",A1)))</formula>
    </cfRule>
  </conditionalFormatting>
  <conditionalFormatting sqref="A23:G23">
    <cfRule type="containsText" dxfId="3" priority="3" stopIfTrue="1" operator="containsText" text="dimanche">
      <formula>NOT(ISERROR(SEARCH("dimanche",A23)))</formula>
    </cfRule>
    <cfRule type="containsText" dxfId="2" priority="4" stopIfTrue="1" operator="containsText" text="samedi">
      <formula>NOT(ISERROR(SEARCH("samedi",A23)))</formula>
    </cfRule>
  </conditionalFormatting>
  <conditionalFormatting sqref="A51:B51">
    <cfRule type="containsText" dxfId="1" priority="1" stopIfTrue="1" operator="containsText" text="dimanche">
      <formula>NOT(ISERROR(SEARCH("dimanche",A51)))</formula>
    </cfRule>
    <cfRule type="containsText" dxfId="0" priority="2" stopIfTrue="1" operator="containsText" text="samedi">
      <formula>NOT(ISERROR(SEARCH("samedi",A51)))</formula>
    </cfRule>
  </conditionalFormatting>
  <pageMargins left="0.7" right="0.7" top="0.75" bottom="0.75" header="0.3" footer="0.3"/>
  <pageSetup paperSize="9" scale="77" orientation="portrait" r:id="rId1"/>
  <colBreaks count="1" manualBreakCount="1">
    <brk id="1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Planning scolaire</vt:lpstr>
      <vt:lpstr>Feuil1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President</dc:creator>
  <cp:lastModifiedBy>Utilisateur</cp:lastModifiedBy>
  <cp:lastPrinted>2022-06-13T11:37:40Z</cp:lastPrinted>
  <dcterms:created xsi:type="dcterms:W3CDTF">2009-06-25T08:48:36Z</dcterms:created>
  <dcterms:modified xsi:type="dcterms:W3CDTF">2023-02-06T09:02:30Z</dcterms:modified>
</cp:coreProperties>
</file>