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65" windowWidth="29040" windowHeight="16440" activeTab="12"/>
  </bookViews>
  <sheets>
    <sheet name="janvier" sheetId="1" r:id="rId1"/>
    <sheet name="février" sheetId="2" r:id="rId2"/>
    <sheet name="mars" sheetId="3" r:id="rId3"/>
    <sheet name="avril" sheetId="4" r:id="rId4"/>
    <sheet name="mai" sheetId="5" r:id="rId5"/>
    <sheet name="juin" sheetId="6" r:id="rId6"/>
    <sheet name="juillet" sheetId="7" r:id="rId7"/>
    <sheet name="août" sheetId="8" r:id="rId8"/>
    <sheet name="sept." sheetId="9" r:id="rId9"/>
    <sheet name="oct." sheetId="10" r:id="rId10"/>
    <sheet name="nov." sheetId="11" r:id="rId11"/>
    <sheet name="déc." sheetId="12" r:id="rId12"/>
    <sheet name="01.2025" sheetId="13" r:id="rId13"/>
  </sheets>
  <definedNames>
    <definedName name="_xlnm.Print_Area" localSheetId="0">janvier!$B$1:$Q$11</definedName>
  </definedNames>
  <calcPr calcId="124519"/>
</workbook>
</file>

<file path=xl/calcChain.xml><?xml version="1.0" encoding="utf-8"?>
<calcChain xmlns="http://schemas.openxmlformats.org/spreadsheetml/2006/main">
  <c r="Q8" i="13"/>
  <c r="M8"/>
  <c r="L8"/>
  <c r="O7"/>
  <c r="O10" s="1"/>
  <c r="K7"/>
  <c r="M7" s="1"/>
  <c r="Q7"/>
  <c r="L6"/>
  <c r="K6"/>
  <c r="M6" s="1"/>
  <c r="J6"/>
  <c r="Q6" s="1"/>
  <c r="O10" i="7"/>
  <c r="N10"/>
  <c r="M10"/>
  <c r="L10"/>
  <c r="Q8"/>
  <c r="M8"/>
  <c r="L8"/>
  <c r="K7"/>
  <c r="M7" s="1"/>
  <c r="J7"/>
  <c r="N7" s="1"/>
  <c r="L6"/>
  <c r="K6"/>
  <c r="M6" s="1"/>
  <c r="J6"/>
  <c r="Q6" s="1"/>
  <c r="Q8" i="6"/>
  <c r="M8"/>
  <c r="L8"/>
  <c r="K7"/>
  <c r="O7" s="1"/>
  <c r="J7"/>
  <c r="N7" s="1"/>
  <c r="L6"/>
  <c r="K6"/>
  <c r="M6" s="1"/>
  <c r="J6"/>
  <c r="Q6" s="1"/>
  <c r="K6" i="5"/>
  <c r="J6"/>
  <c r="K7"/>
  <c r="L7" s="1"/>
  <c r="J7"/>
  <c r="Q8"/>
  <c r="M8"/>
  <c r="L8"/>
  <c r="Q11" i="4"/>
  <c r="Q8"/>
  <c r="M8"/>
  <c r="L8"/>
  <c r="Q8" i="3"/>
  <c r="M8"/>
  <c r="L8"/>
  <c r="Q8" i="2"/>
  <c r="M8"/>
  <c r="L8"/>
  <c r="Q7" i="12"/>
  <c r="O7"/>
  <c r="N7"/>
  <c r="M7"/>
  <c r="L7"/>
  <c r="Q6"/>
  <c r="M6"/>
  <c r="L6"/>
  <c r="Q7" i="11"/>
  <c r="O7"/>
  <c r="N7"/>
  <c r="M7"/>
  <c r="L7"/>
  <c r="Q6"/>
  <c r="M6"/>
  <c r="L6"/>
  <c r="Q7" i="10"/>
  <c r="O7"/>
  <c r="N7"/>
  <c r="M7"/>
  <c r="L7"/>
  <c r="Q6"/>
  <c r="M6"/>
  <c r="L6"/>
  <c r="Q7" i="9"/>
  <c r="O7"/>
  <c r="N7"/>
  <c r="M7"/>
  <c r="L7"/>
  <c r="Q6"/>
  <c r="M6"/>
  <c r="L6"/>
  <c r="Q7" i="8"/>
  <c r="O7"/>
  <c r="N7"/>
  <c r="M7"/>
  <c r="L7"/>
  <c r="Q6"/>
  <c r="M6"/>
  <c r="L6"/>
  <c r="Q7" i="5"/>
  <c r="Q7" i="4"/>
  <c r="O7"/>
  <c r="N7"/>
  <c r="M7"/>
  <c r="L7"/>
  <c r="Q6"/>
  <c r="M6"/>
  <c r="L6"/>
  <c r="Q7" i="3"/>
  <c r="O7"/>
  <c r="N7"/>
  <c r="M7"/>
  <c r="L7"/>
  <c r="Q6"/>
  <c r="M6"/>
  <c r="L6"/>
  <c r="Q7" i="2"/>
  <c r="O7"/>
  <c r="N7"/>
  <c r="M7"/>
  <c r="L7"/>
  <c r="Q6"/>
  <c r="M6"/>
  <c r="L6"/>
  <c r="M7" i="1"/>
  <c r="M6"/>
  <c r="L7"/>
  <c r="L6"/>
  <c r="O7"/>
  <c r="N7"/>
  <c r="Q7"/>
  <c r="Q6"/>
  <c r="Q10" i="13" l="1"/>
  <c r="M10"/>
  <c r="L10"/>
  <c r="N7"/>
  <c r="N10" s="1"/>
  <c r="L7"/>
  <c r="O7" i="7"/>
  <c r="L7"/>
  <c r="Q7"/>
  <c r="Q10" s="1"/>
  <c r="Q10" i="6"/>
  <c r="M7"/>
  <c r="L7"/>
  <c r="Q7"/>
  <c r="L6" i="5"/>
  <c r="Q10"/>
  <c r="Q6"/>
  <c r="M6"/>
  <c r="M7"/>
  <c r="O7"/>
  <c r="N7"/>
</calcChain>
</file>

<file path=xl/sharedStrings.xml><?xml version="1.0" encoding="utf-8"?>
<sst xmlns="http://schemas.openxmlformats.org/spreadsheetml/2006/main" count="399" uniqueCount="32">
  <si>
    <t>matricule</t>
  </si>
  <si>
    <t>civilité</t>
  </si>
  <si>
    <t>nom</t>
  </si>
  <si>
    <t>prénom</t>
  </si>
  <si>
    <t>contrat</t>
  </si>
  <si>
    <t>date nais.</t>
  </si>
  <si>
    <t>mois-année</t>
  </si>
  <si>
    <t>traitement</t>
  </si>
  <si>
    <t>primes</t>
  </si>
  <si>
    <t>n°SS</t>
  </si>
  <si>
    <t>Montant de cotisations Garantie Invalidité</t>
  </si>
  <si>
    <t>Montant de cotisations Garantie Perte de Retraite</t>
  </si>
  <si>
    <t>Montant de cotisations Garantie Décès</t>
  </si>
  <si>
    <t>Total Montant des cotisations précomptées</t>
  </si>
  <si>
    <t>Territoria-Mutuelle - PGM</t>
  </si>
  <si>
    <t>Structure des fichiers retour de précomptes</t>
  </si>
  <si>
    <t>C-PREVCOL-02724</t>
  </si>
  <si>
    <t>Mme</t>
  </si>
  <si>
    <t>M.</t>
  </si>
  <si>
    <t>CROIZARD</t>
  </si>
  <si>
    <t>Céline</t>
  </si>
  <si>
    <t>2810716015087</t>
  </si>
  <si>
    <t>Montant de cotisations maintien traitement de base</t>
  </si>
  <si>
    <t>Montant de cotisations maintien  régime indemnitaire</t>
  </si>
  <si>
    <t>CHAILLOUX</t>
  </si>
  <si>
    <t>Sébastien</t>
  </si>
  <si>
    <t>1850116374041</t>
  </si>
  <si>
    <t>traitement (TB + NBI)</t>
  </si>
  <si>
    <t>primes (IFSE + CSG)</t>
  </si>
  <si>
    <t>MARCU</t>
  </si>
  <si>
    <t>Romain</t>
  </si>
  <si>
    <t>1880316374018</t>
  </si>
</sst>
</file>

<file path=xl/styles.xml><?xml version="1.0" encoding="utf-8"?>
<styleSheet xmlns="http://schemas.openxmlformats.org/spreadsheetml/2006/main">
  <numFmts count="2">
    <numFmt numFmtId="164" formatCode="mm\-yy"/>
    <numFmt numFmtId="165" formatCode="#,##0.00\ &quot;€&quot;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indexed="64"/>
      </right>
      <top/>
      <bottom style="dotted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5" xfId="0" applyNumberForma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49" fontId="0" fillId="0" borderId="0" xfId="0" applyNumberFormat="1" applyAlignment="1">
      <alignment vertical="center"/>
    </xf>
    <xf numFmtId="49" fontId="1" fillId="0" borderId="3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/>
    <xf numFmtId="165" fontId="0" fillId="2" borderId="6" xfId="0" applyNumberFormat="1" applyFill="1" applyBorder="1"/>
    <xf numFmtId="165" fontId="0" fillId="0" borderId="0" xfId="0" applyNumberFormat="1"/>
    <xf numFmtId="0" fontId="1" fillId="2" borderId="3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428626</xdr:colOff>
      <xdr:row>0</xdr:row>
      <xdr:rowOff>85725</xdr:rowOff>
    </xdr:from>
    <xdr:to>
      <xdr:col>2</xdr:col>
      <xdr:colOff>990601</xdr:colOff>
      <xdr:row>3</xdr:row>
      <xdr:rowOff>638677</xdr:rowOff>
    </xdr:to>
    <xdr:pic>
      <xdr:nvPicPr>
        <xdr:cNvPr id="2" name="Image 1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1" y="85725"/>
          <a:ext cx="1333500" cy="115302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428626</xdr:colOff>
      <xdr:row>0</xdr:row>
      <xdr:rowOff>85725</xdr:rowOff>
    </xdr:from>
    <xdr:to>
      <xdr:col>2</xdr:col>
      <xdr:colOff>752476</xdr:colOff>
      <xdr:row>3</xdr:row>
      <xdr:rowOff>638677</xdr:rowOff>
    </xdr:to>
    <xdr:pic>
      <xdr:nvPicPr>
        <xdr:cNvPr id="2" name="Image 1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1" y="85725"/>
          <a:ext cx="1333500" cy="115302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428626</xdr:colOff>
      <xdr:row>0</xdr:row>
      <xdr:rowOff>85725</xdr:rowOff>
    </xdr:from>
    <xdr:to>
      <xdr:col>2</xdr:col>
      <xdr:colOff>752476</xdr:colOff>
      <xdr:row>3</xdr:row>
      <xdr:rowOff>638677</xdr:rowOff>
    </xdr:to>
    <xdr:pic>
      <xdr:nvPicPr>
        <xdr:cNvPr id="2" name="Image 1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1" y="85725"/>
          <a:ext cx="1333500" cy="115302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428626</xdr:colOff>
      <xdr:row>0</xdr:row>
      <xdr:rowOff>85725</xdr:rowOff>
    </xdr:from>
    <xdr:to>
      <xdr:col>2</xdr:col>
      <xdr:colOff>752476</xdr:colOff>
      <xdr:row>3</xdr:row>
      <xdr:rowOff>638677</xdr:rowOff>
    </xdr:to>
    <xdr:pic>
      <xdr:nvPicPr>
        <xdr:cNvPr id="2" name="Image 1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1" y="85725"/>
          <a:ext cx="1333500" cy="115302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428626</xdr:colOff>
      <xdr:row>0</xdr:row>
      <xdr:rowOff>85725</xdr:rowOff>
    </xdr:from>
    <xdr:to>
      <xdr:col>2</xdr:col>
      <xdr:colOff>752476</xdr:colOff>
      <xdr:row>3</xdr:row>
      <xdr:rowOff>638677</xdr:rowOff>
    </xdr:to>
    <xdr:pic>
      <xdr:nvPicPr>
        <xdr:cNvPr id="2" name="Image 1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1" y="85725"/>
          <a:ext cx="1333500" cy="1153027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428626</xdr:colOff>
      <xdr:row>0</xdr:row>
      <xdr:rowOff>85725</xdr:rowOff>
    </xdr:from>
    <xdr:to>
      <xdr:col>2</xdr:col>
      <xdr:colOff>752476</xdr:colOff>
      <xdr:row>3</xdr:row>
      <xdr:rowOff>638677</xdr:rowOff>
    </xdr:to>
    <xdr:pic>
      <xdr:nvPicPr>
        <xdr:cNvPr id="3" name="Image 2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1" y="85725"/>
          <a:ext cx="1333500" cy="1153027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428626</xdr:colOff>
      <xdr:row>0</xdr:row>
      <xdr:rowOff>85725</xdr:rowOff>
    </xdr:from>
    <xdr:to>
      <xdr:col>2</xdr:col>
      <xdr:colOff>752476</xdr:colOff>
      <xdr:row>3</xdr:row>
      <xdr:rowOff>638677</xdr:rowOff>
    </xdr:to>
    <xdr:pic>
      <xdr:nvPicPr>
        <xdr:cNvPr id="4" name="Image 3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1" y="85725"/>
          <a:ext cx="1333500" cy="11530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428626</xdr:colOff>
      <xdr:row>0</xdr:row>
      <xdr:rowOff>85725</xdr:rowOff>
    </xdr:from>
    <xdr:to>
      <xdr:col>2</xdr:col>
      <xdr:colOff>990601</xdr:colOff>
      <xdr:row>3</xdr:row>
      <xdr:rowOff>638677</xdr:rowOff>
    </xdr:to>
    <xdr:pic>
      <xdr:nvPicPr>
        <xdr:cNvPr id="3" name="Image 2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1" y="85725"/>
          <a:ext cx="1333500" cy="11530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428626</xdr:colOff>
      <xdr:row>0</xdr:row>
      <xdr:rowOff>85725</xdr:rowOff>
    </xdr:from>
    <xdr:to>
      <xdr:col>2</xdr:col>
      <xdr:colOff>990601</xdr:colOff>
      <xdr:row>3</xdr:row>
      <xdr:rowOff>638677</xdr:rowOff>
    </xdr:to>
    <xdr:pic>
      <xdr:nvPicPr>
        <xdr:cNvPr id="3" name="Image 2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1" y="85725"/>
          <a:ext cx="1333500" cy="11530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428626</xdr:colOff>
      <xdr:row>0</xdr:row>
      <xdr:rowOff>85725</xdr:rowOff>
    </xdr:from>
    <xdr:to>
      <xdr:col>2</xdr:col>
      <xdr:colOff>990601</xdr:colOff>
      <xdr:row>3</xdr:row>
      <xdr:rowOff>638677</xdr:rowOff>
    </xdr:to>
    <xdr:pic>
      <xdr:nvPicPr>
        <xdr:cNvPr id="3" name="Image 2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1" y="85725"/>
          <a:ext cx="1333500" cy="11530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428626</xdr:colOff>
      <xdr:row>0</xdr:row>
      <xdr:rowOff>85725</xdr:rowOff>
    </xdr:from>
    <xdr:to>
      <xdr:col>2</xdr:col>
      <xdr:colOff>990601</xdr:colOff>
      <xdr:row>3</xdr:row>
      <xdr:rowOff>638677</xdr:rowOff>
    </xdr:to>
    <xdr:pic>
      <xdr:nvPicPr>
        <xdr:cNvPr id="3" name="Image 2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1" y="85725"/>
          <a:ext cx="1333500" cy="11530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428626</xdr:colOff>
      <xdr:row>0</xdr:row>
      <xdr:rowOff>85725</xdr:rowOff>
    </xdr:from>
    <xdr:to>
      <xdr:col>2</xdr:col>
      <xdr:colOff>990601</xdr:colOff>
      <xdr:row>3</xdr:row>
      <xdr:rowOff>638677</xdr:rowOff>
    </xdr:to>
    <xdr:pic>
      <xdr:nvPicPr>
        <xdr:cNvPr id="3" name="Image 2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1" y="85725"/>
          <a:ext cx="1333500" cy="1153027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428626</xdr:colOff>
      <xdr:row>0</xdr:row>
      <xdr:rowOff>85725</xdr:rowOff>
    </xdr:from>
    <xdr:to>
      <xdr:col>2</xdr:col>
      <xdr:colOff>990601</xdr:colOff>
      <xdr:row>3</xdr:row>
      <xdr:rowOff>638677</xdr:rowOff>
    </xdr:to>
    <xdr:pic>
      <xdr:nvPicPr>
        <xdr:cNvPr id="4" name="Image 3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1" y="85725"/>
          <a:ext cx="1333500" cy="115302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428626</xdr:colOff>
      <xdr:row>0</xdr:row>
      <xdr:rowOff>85725</xdr:rowOff>
    </xdr:from>
    <xdr:to>
      <xdr:col>2</xdr:col>
      <xdr:colOff>990601</xdr:colOff>
      <xdr:row>3</xdr:row>
      <xdr:rowOff>638677</xdr:rowOff>
    </xdr:to>
    <xdr:pic>
      <xdr:nvPicPr>
        <xdr:cNvPr id="3" name="Image 2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1" y="85725"/>
          <a:ext cx="1333500" cy="1153027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428626</xdr:colOff>
      <xdr:row>0</xdr:row>
      <xdr:rowOff>85725</xdr:rowOff>
    </xdr:from>
    <xdr:to>
      <xdr:col>2</xdr:col>
      <xdr:colOff>990601</xdr:colOff>
      <xdr:row>3</xdr:row>
      <xdr:rowOff>638677</xdr:rowOff>
    </xdr:to>
    <xdr:pic>
      <xdr:nvPicPr>
        <xdr:cNvPr id="4" name="Image 3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1" y="85725"/>
          <a:ext cx="1333500" cy="1153027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428626</xdr:colOff>
      <xdr:row>0</xdr:row>
      <xdr:rowOff>85725</xdr:rowOff>
    </xdr:from>
    <xdr:to>
      <xdr:col>2</xdr:col>
      <xdr:colOff>990601</xdr:colOff>
      <xdr:row>3</xdr:row>
      <xdr:rowOff>638677</xdr:rowOff>
    </xdr:to>
    <xdr:pic>
      <xdr:nvPicPr>
        <xdr:cNvPr id="5" name="Image 4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1" y="85725"/>
          <a:ext cx="1333500" cy="115302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428626</xdr:colOff>
      <xdr:row>0</xdr:row>
      <xdr:rowOff>85725</xdr:rowOff>
    </xdr:from>
    <xdr:to>
      <xdr:col>2</xdr:col>
      <xdr:colOff>990601</xdr:colOff>
      <xdr:row>3</xdr:row>
      <xdr:rowOff>638677</xdr:rowOff>
    </xdr:to>
    <xdr:pic>
      <xdr:nvPicPr>
        <xdr:cNvPr id="3" name="Image 2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1" y="85725"/>
          <a:ext cx="1333500" cy="115302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428626</xdr:colOff>
      <xdr:row>0</xdr:row>
      <xdr:rowOff>85725</xdr:rowOff>
    </xdr:from>
    <xdr:to>
      <xdr:col>2</xdr:col>
      <xdr:colOff>752476</xdr:colOff>
      <xdr:row>3</xdr:row>
      <xdr:rowOff>638677</xdr:rowOff>
    </xdr:to>
    <xdr:pic>
      <xdr:nvPicPr>
        <xdr:cNvPr id="2" name="Image 1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1" y="85725"/>
          <a:ext cx="1333500" cy="11530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9"/>
  <sheetViews>
    <sheetView workbookViewId="0">
      <selection activeCell="K16" sqref="K16"/>
    </sheetView>
  </sheetViews>
  <sheetFormatPr baseColWidth="10" defaultRowHeight="15"/>
  <cols>
    <col min="1" max="1" width="1.85546875" customWidth="1"/>
    <col min="2" max="2" width="11.5703125" style="5" bestFit="1" customWidth="1"/>
    <col min="3" max="3" width="16.7109375" bestFit="1" customWidth="1"/>
    <col min="4" max="4" width="9.42578125" bestFit="1" customWidth="1"/>
    <col min="5" max="5" width="7.7109375" customWidth="1"/>
    <col min="8" max="8" width="11" customWidth="1"/>
    <col min="9" max="9" width="14" style="20" bestFit="1" customWidth="1"/>
    <col min="10" max="10" width="10.42578125" customWidth="1"/>
    <col min="11" max="11" width="8.42578125" customWidth="1"/>
    <col min="12" max="13" width="13" customWidth="1"/>
    <col min="14" max="14" width="11.42578125" bestFit="1" customWidth="1"/>
    <col min="15" max="15" width="14" bestFit="1" customWidth="1"/>
    <col min="16" max="16" width="14.42578125" bestFit="1" customWidth="1"/>
    <col min="17" max="17" width="17.28515625" bestFit="1" customWidth="1"/>
  </cols>
  <sheetData>
    <row r="1" spans="2:18" s="1" customFormat="1" ht="18.75"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2:18" s="2" customFormat="1" ht="15.75">
      <c r="B2" s="25" t="s">
        <v>15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2:18" s="3" customFormat="1" ht="12.7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2:18" s="4" customFormat="1" ht="107.25" customHeight="1">
      <c r="B4" s="11"/>
      <c r="I4" s="17"/>
    </row>
    <row r="5" spans="2:18" s="6" customFormat="1" ht="75">
      <c r="B5" s="9" t="s">
        <v>6</v>
      </c>
      <c r="C5" s="10" t="s">
        <v>4</v>
      </c>
      <c r="D5" s="10" t="s">
        <v>0</v>
      </c>
      <c r="E5" s="10" t="s">
        <v>1</v>
      </c>
      <c r="F5" s="10" t="s">
        <v>2</v>
      </c>
      <c r="G5" s="10" t="s">
        <v>3</v>
      </c>
      <c r="H5" s="10" t="s">
        <v>5</v>
      </c>
      <c r="I5" s="18" t="s">
        <v>9</v>
      </c>
      <c r="J5" s="23" t="s">
        <v>27</v>
      </c>
      <c r="K5" s="23" t="s">
        <v>28</v>
      </c>
      <c r="L5" s="15" t="s">
        <v>22</v>
      </c>
      <c r="M5" s="15" t="s">
        <v>23</v>
      </c>
      <c r="N5" s="15" t="s">
        <v>10</v>
      </c>
      <c r="O5" s="15" t="s">
        <v>11</v>
      </c>
      <c r="P5" s="15" t="s">
        <v>12</v>
      </c>
      <c r="Q5" s="15" t="s">
        <v>13</v>
      </c>
    </row>
    <row r="6" spans="2:18">
      <c r="B6" s="12">
        <v>45292</v>
      </c>
      <c r="C6" s="7" t="s">
        <v>16</v>
      </c>
      <c r="D6" s="7">
        <v>74</v>
      </c>
      <c r="E6" s="7" t="s">
        <v>17</v>
      </c>
      <c r="F6" s="7" t="s">
        <v>19</v>
      </c>
      <c r="G6" s="7" t="s">
        <v>20</v>
      </c>
      <c r="H6" s="16">
        <v>29780</v>
      </c>
      <c r="I6" s="19" t="s">
        <v>21</v>
      </c>
      <c r="J6" s="21">
        <v>1978.95</v>
      </c>
      <c r="K6" s="21">
        <v>175.26</v>
      </c>
      <c r="L6" s="21">
        <f>(J6+K6)*0.0057</f>
        <v>12.278997</v>
      </c>
      <c r="M6" s="21">
        <f>(K6+J6)*0.0007</f>
        <v>1.5079469999999999</v>
      </c>
      <c r="N6" s="21">
        <v>0</v>
      </c>
      <c r="O6" s="21">
        <v>0</v>
      </c>
      <c r="P6" s="21">
        <v>0</v>
      </c>
      <c r="Q6" s="21">
        <f>(J6+K6)*0.0064</f>
        <v>13.786944</v>
      </c>
      <c r="R6" s="22"/>
    </row>
    <row r="7" spans="2:18">
      <c r="B7" s="12">
        <v>45292</v>
      </c>
      <c r="C7" s="7" t="s">
        <v>16</v>
      </c>
      <c r="D7" s="7">
        <v>46</v>
      </c>
      <c r="E7" s="7" t="s">
        <v>18</v>
      </c>
      <c r="F7" s="7" t="s">
        <v>24</v>
      </c>
      <c r="G7" s="7" t="s">
        <v>25</v>
      </c>
      <c r="H7" s="16">
        <v>31061</v>
      </c>
      <c r="I7" s="19" t="s">
        <v>26</v>
      </c>
      <c r="J7" s="21">
        <v>1944.49</v>
      </c>
      <c r="K7" s="21">
        <v>338.86</v>
      </c>
      <c r="L7" s="21">
        <f>(J7+K7)*0.0057</f>
        <v>13.015095000000001</v>
      </c>
      <c r="M7" s="21">
        <f>(K7+J7)*0.0007</f>
        <v>1.5983449999999999</v>
      </c>
      <c r="N7" s="21">
        <f>0.0089*(J7+K7)</f>
        <v>20.321814999999997</v>
      </c>
      <c r="O7" s="21">
        <f>(J7+K7)*0.0051</f>
        <v>11.645085</v>
      </c>
      <c r="P7" s="21">
        <v>0</v>
      </c>
      <c r="Q7" s="21">
        <f>(J7+K7)*0.0204</f>
        <v>46.58034</v>
      </c>
      <c r="R7" s="22"/>
    </row>
    <row r="8" spans="2:18">
      <c r="B8" s="12"/>
      <c r="C8" s="7"/>
      <c r="D8" s="7"/>
      <c r="E8" s="7"/>
      <c r="F8" s="7"/>
      <c r="G8" s="7"/>
      <c r="H8" s="8"/>
      <c r="I8" s="19"/>
      <c r="J8" s="21"/>
      <c r="K8" s="21"/>
      <c r="L8" s="21"/>
      <c r="M8" s="21"/>
      <c r="N8" s="21"/>
      <c r="O8" s="21"/>
      <c r="P8" s="21"/>
      <c r="Q8" s="21"/>
    </row>
    <row r="9" spans="2:18">
      <c r="B9" s="12"/>
      <c r="C9" s="7"/>
      <c r="D9" s="7"/>
      <c r="E9" s="7"/>
      <c r="F9" s="7"/>
      <c r="G9" s="7"/>
      <c r="H9" s="8"/>
      <c r="I9" s="19"/>
      <c r="J9" s="21"/>
      <c r="K9" s="21"/>
      <c r="L9" s="21"/>
      <c r="M9" s="21"/>
      <c r="N9" s="21"/>
      <c r="O9" s="21"/>
      <c r="P9" s="21"/>
      <c r="Q9" s="21"/>
    </row>
  </sheetData>
  <mergeCells count="3">
    <mergeCell ref="B1:Q1"/>
    <mergeCell ref="B2:Q2"/>
    <mergeCell ref="B3:Q3"/>
  </mergeCells>
  <pageMargins left="0.16" right="0.16" top="0.74803149606299213" bottom="0.74803149606299213" header="0.31496062992125984" footer="0.31496062992125984"/>
  <pageSetup paperSize="9" scale="74" orientation="landscape" horizontalDpi="300" verticalDpi="300" r:id="rId1"/>
  <headerFooter>
    <oddFooter>&amp;CMairie 61, Rue de la République 16560 Aussac-Vadalle   
Tél : 05 45 20 61 60 /Télécopie: 09 72 31 00 94
Courriel: mairie@aussac-vadalle.fr Internet : www.aussac-vadalle.fr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B1:R9"/>
  <sheetViews>
    <sheetView workbookViewId="0">
      <selection activeCell="B8" sqref="B8"/>
    </sheetView>
  </sheetViews>
  <sheetFormatPr baseColWidth="10" defaultRowHeight="15"/>
  <cols>
    <col min="1" max="1" width="1.85546875" customWidth="1"/>
    <col min="2" max="2" width="11.5703125" style="5" bestFit="1" customWidth="1"/>
    <col min="3" max="3" width="16.7109375" bestFit="1" customWidth="1"/>
    <col min="4" max="4" width="9.42578125" bestFit="1" customWidth="1"/>
    <col min="5" max="5" width="7.7109375" customWidth="1"/>
    <col min="8" max="8" width="11" customWidth="1"/>
    <col min="9" max="9" width="14" style="20" bestFit="1" customWidth="1"/>
    <col min="10" max="10" width="10.42578125" customWidth="1"/>
    <col min="11" max="11" width="8.42578125" customWidth="1"/>
    <col min="12" max="13" width="13" customWidth="1"/>
    <col min="14" max="14" width="11.42578125" bestFit="1" customWidth="1"/>
    <col min="15" max="15" width="14" bestFit="1" customWidth="1"/>
    <col min="16" max="16" width="14.42578125" bestFit="1" customWidth="1"/>
    <col min="17" max="17" width="17.28515625" bestFit="1" customWidth="1"/>
  </cols>
  <sheetData>
    <row r="1" spans="2:18" s="1" customFormat="1" ht="18.75"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2:18" s="2" customFormat="1" ht="15.75">
      <c r="B2" s="25" t="s">
        <v>15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2:18" s="3" customFormat="1" ht="12.7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2:18" s="4" customFormat="1" ht="107.25" customHeight="1">
      <c r="B4" s="11"/>
      <c r="I4" s="17"/>
    </row>
    <row r="5" spans="2:18" s="6" customFormat="1" ht="75">
      <c r="B5" s="9" t="s">
        <v>6</v>
      </c>
      <c r="C5" s="10" t="s">
        <v>4</v>
      </c>
      <c r="D5" s="10" t="s">
        <v>0</v>
      </c>
      <c r="E5" s="10" t="s">
        <v>1</v>
      </c>
      <c r="F5" s="10" t="s">
        <v>2</v>
      </c>
      <c r="G5" s="10" t="s">
        <v>3</v>
      </c>
      <c r="H5" s="10" t="s">
        <v>5</v>
      </c>
      <c r="I5" s="18" t="s">
        <v>9</v>
      </c>
      <c r="J5" s="13" t="s">
        <v>7</v>
      </c>
      <c r="K5" s="14" t="s">
        <v>8</v>
      </c>
      <c r="L5" s="15" t="s">
        <v>22</v>
      </c>
      <c r="M5" s="15" t="s">
        <v>23</v>
      </c>
      <c r="N5" s="15" t="s">
        <v>10</v>
      </c>
      <c r="O5" s="15" t="s">
        <v>11</v>
      </c>
      <c r="P5" s="15" t="s">
        <v>12</v>
      </c>
      <c r="Q5" s="15" t="s">
        <v>13</v>
      </c>
    </row>
    <row r="6" spans="2:18">
      <c r="B6" s="12">
        <v>45566</v>
      </c>
      <c r="C6" s="7" t="s">
        <v>16</v>
      </c>
      <c r="D6" s="7">
        <v>74</v>
      </c>
      <c r="E6" s="7" t="s">
        <v>17</v>
      </c>
      <c r="F6" s="7" t="s">
        <v>19</v>
      </c>
      <c r="G6" s="7" t="s">
        <v>20</v>
      </c>
      <c r="H6" s="16">
        <v>29780</v>
      </c>
      <c r="I6" s="19" t="s">
        <v>21</v>
      </c>
      <c r="J6" s="21">
        <v>1677.59</v>
      </c>
      <c r="K6" s="21">
        <v>160</v>
      </c>
      <c r="L6" s="21">
        <f>(J6+K6)*0.0057</f>
        <v>10.474263000000001</v>
      </c>
      <c r="M6" s="21">
        <f>(K6+J6)*0.0007</f>
        <v>1.286313</v>
      </c>
      <c r="N6" s="21">
        <v>0</v>
      </c>
      <c r="O6" s="21">
        <v>0</v>
      </c>
      <c r="P6" s="21">
        <v>0</v>
      </c>
      <c r="Q6" s="21">
        <f>(J6+K6)*0.0064</f>
        <v>11.760576</v>
      </c>
      <c r="R6" s="22"/>
    </row>
    <row r="7" spans="2:18">
      <c r="B7" s="12">
        <v>45566</v>
      </c>
      <c r="C7" s="7" t="s">
        <v>16</v>
      </c>
      <c r="D7" s="7">
        <v>46</v>
      </c>
      <c r="E7" s="7" t="s">
        <v>18</v>
      </c>
      <c r="F7" s="7" t="s">
        <v>24</v>
      </c>
      <c r="G7" s="7" t="s">
        <v>25</v>
      </c>
      <c r="H7" s="16">
        <v>31061</v>
      </c>
      <c r="I7" s="19" t="s">
        <v>26</v>
      </c>
      <c r="J7" s="21">
        <v>1705.71</v>
      </c>
      <c r="K7" s="21">
        <v>338.86</v>
      </c>
      <c r="L7" s="21">
        <f>(J7+K7)*0.0057</f>
        <v>11.654049000000001</v>
      </c>
      <c r="M7" s="21">
        <f>(K7+J7)*0.0007</f>
        <v>1.4311990000000001</v>
      </c>
      <c r="N7" s="21">
        <f>0.0089*(J7+K7)</f>
        <v>18.196673000000001</v>
      </c>
      <c r="O7" s="21">
        <f>(J7+K7)*0.0051</f>
        <v>10.427307000000001</v>
      </c>
      <c r="P7" s="21">
        <v>0</v>
      </c>
      <c r="Q7" s="21">
        <f>(J7+K7)*0.0204</f>
        <v>41.709228000000003</v>
      </c>
      <c r="R7" s="22"/>
    </row>
    <row r="8" spans="2:18">
      <c r="B8" s="12"/>
      <c r="C8" s="7"/>
      <c r="D8" s="7"/>
      <c r="E8" s="7"/>
      <c r="F8" s="7"/>
      <c r="G8" s="7"/>
      <c r="H8" s="8"/>
      <c r="I8" s="19"/>
      <c r="J8" s="21"/>
      <c r="K8" s="21"/>
      <c r="L8" s="21"/>
      <c r="M8" s="21"/>
      <c r="N8" s="21"/>
      <c r="O8" s="21"/>
      <c r="P8" s="21"/>
      <c r="Q8" s="21"/>
    </row>
    <row r="9" spans="2:18">
      <c r="B9" s="12"/>
      <c r="C9" s="7"/>
      <c r="D9" s="7"/>
      <c r="E9" s="7"/>
      <c r="F9" s="7"/>
      <c r="G9" s="7"/>
      <c r="H9" s="8"/>
      <c r="I9" s="19"/>
      <c r="J9" s="21"/>
      <c r="K9" s="21"/>
      <c r="L9" s="21"/>
      <c r="M9" s="21"/>
      <c r="N9" s="21"/>
      <c r="O9" s="21"/>
      <c r="P9" s="21"/>
      <c r="Q9" s="21"/>
    </row>
  </sheetData>
  <mergeCells count="3">
    <mergeCell ref="B1:Q1"/>
    <mergeCell ref="B2:Q2"/>
    <mergeCell ref="B3:Q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1:R9"/>
  <sheetViews>
    <sheetView workbookViewId="0">
      <selection activeCell="B8" sqref="B8"/>
    </sheetView>
  </sheetViews>
  <sheetFormatPr baseColWidth="10" defaultRowHeight="15"/>
  <cols>
    <col min="1" max="1" width="1.85546875" customWidth="1"/>
    <col min="2" max="2" width="11.5703125" style="5" bestFit="1" customWidth="1"/>
    <col min="3" max="3" width="16.7109375" bestFit="1" customWidth="1"/>
    <col min="4" max="4" width="9.42578125" bestFit="1" customWidth="1"/>
    <col min="5" max="5" width="7.7109375" customWidth="1"/>
    <col min="8" max="8" width="11" customWidth="1"/>
    <col min="9" max="9" width="14" style="20" bestFit="1" customWidth="1"/>
    <col min="10" max="10" width="10.42578125" customWidth="1"/>
    <col min="11" max="11" width="8.42578125" customWidth="1"/>
    <col min="12" max="13" width="13" customWidth="1"/>
    <col min="14" max="14" width="11.42578125" bestFit="1" customWidth="1"/>
    <col min="15" max="15" width="14" bestFit="1" customWidth="1"/>
    <col min="16" max="16" width="14.42578125" bestFit="1" customWidth="1"/>
    <col min="17" max="17" width="17.28515625" bestFit="1" customWidth="1"/>
  </cols>
  <sheetData>
    <row r="1" spans="2:18" s="1" customFormat="1" ht="18.75"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2:18" s="2" customFormat="1" ht="15.75">
      <c r="B2" s="25" t="s">
        <v>15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2:18" s="3" customFormat="1" ht="12.7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2:18" s="4" customFormat="1" ht="107.25" customHeight="1">
      <c r="B4" s="11"/>
      <c r="I4" s="17"/>
    </row>
    <row r="5" spans="2:18" s="6" customFormat="1" ht="75">
      <c r="B5" s="9" t="s">
        <v>6</v>
      </c>
      <c r="C5" s="10" t="s">
        <v>4</v>
      </c>
      <c r="D5" s="10" t="s">
        <v>0</v>
      </c>
      <c r="E5" s="10" t="s">
        <v>1</v>
      </c>
      <c r="F5" s="10" t="s">
        <v>2</v>
      </c>
      <c r="G5" s="10" t="s">
        <v>3</v>
      </c>
      <c r="H5" s="10" t="s">
        <v>5</v>
      </c>
      <c r="I5" s="18" t="s">
        <v>9</v>
      </c>
      <c r="J5" s="13" t="s">
        <v>7</v>
      </c>
      <c r="K5" s="14" t="s">
        <v>8</v>
      </c>
      <c r="L5" s="15" t="s">
        <v>22</v>
      </c>
      <c r="M5" s="15" t="s">
        <v>23</v>
      </c>
      <c r="N5" s="15" t="s">
        <v>10</v>
      </c>
      <c r="O5" s="15" t="s">
        <v>11</v>
      </c>
      <c r="P5" s="15" t="s">
        <v>12</v>
      </c>
      <c r="Q5" s="15" t="s">
        <v>13</v>
      </c>
    </row>
    <row r="6" spans="2:18">
      <c r="B6" s="12">
        <v>45597</v>
      </c>
      <c r="C6" s="7" t="s">
        <v>16</v>
      </c>
      <c r="D6" s="7">
        <v>74</v>
      </c>
      <c r="E6" s="7" t="s">
        <v>17</v>
      </c>
      <c r="F6" s="7" t="s">
        <v>19</v>
      </c>
      <c r="G6" s="7" t="s">
        <v>20</v>
      </c>
      <c r="H6" s="16">
        <v>29780</v>
      </c>
      <c r="I6" s="19" t="s">
        <v>21</v>
      </c>
      <c r="J6" s="21">
        <v>1677.59</v>
      </c>
      <c r="K6" s="21">
        <v>160</v>
      </c>
      <c r="L6" s="21">
        <f>(J6+K6)*0.0057</f>
        <v>10.474263000000001</v>
      </c>
      <c r="M6" s="21">
        <f>(K6+J6)*0.0007</f>
        <v>1.286313</v>
      </c>
      <c r="N6" s="21">
        <v>0</v>
      </c>
      <c r="O6" s="21">
        <v>0</v>
      </c>
      <c r="P6" s="21">
        <v>0</v>
      </c>
      <c r="Q6" s="21">
        <f>(J6+K6)*0.0064</f>
        <v>11.760576</v>
      </c>
      <c r="R6" s="22"/>
    </row>
    <row r="7" spans="2:18">
      <c r="B7" s="12">
        <v>45597</v>
      </c>
      <c r="C7" s="7" t="s">
        <v>16</v>
      </c>
      <c r="D7" s="7">
        <v>46</v>
      </c>
      <c r="E7" s="7" t="s">
        <v>18</v>
      </c>
      <c r="F7" s="7" t="s">
        <v>24</v>
      </c>
      <c r="G7" s="7" t="s">
        <v>25</v>
      </c>
      <c r="H7" s="16">
        <v>31061</v>
      </c>
      <c r="I7" s="19" t="s">
        <v>26</v>
      </c>
      <c r="J7" s="21">
        <v>1705.71</v>
      </c>
      <c r="K7" s="21">
        <v>338.86</v>
      </c>
      <c r="L7" s="21">
        <f>(J7+K7)*0.0057</f>
        <v>11.654049000000001</v>
      </c>
      <c r="M7" s="21">
        <f>(K7+J7)*0.0007</f>
        <v>1.4311990000000001</v>
      </c>
      <c r="N7" s="21">
        <f>0.0089*(J7+K7)</f>
        <v>18.196673000000001</v>
      </c>
      <c r="O7" s="21">
        <f>(J7+K7)*0.0051</f>
        <v>10.427307000000001</v>
      </c>
      <c r="P7" s="21">
        <v>0</v>
      </c>
      <c r="Q7" s="21">
        <f>(J7+K7)*0.0204</f>
        <v>41.709228000000003</v>
      </c>
      <c r="R7" s="22"/>
    </row>
    <row r="8" spans="2:18">
      <c r="B8" s="12"/>
      <c r="C8" s="7"/>
      <c r="D8" s="7"/>
      <c r="E8" s="7"/>
      <c r="F8" s="7"/>
      <c r="G8" s="7"/>
      <c r="H8" s="8"/>
      <c r="I8" s="19"/>
      <c r="J8" s="21"/>
      <c r="K8" s="21"/>
      <c r="L8" s="21"/>
      <c r="M8" s="21"/>
      <c r="N8" s="21"/>
      <c r="O8" s="21"/>
      <c r="P8" s="21"/>
      <c r="Q8" s="21"/>
    </row>
    <row r="9" spans="2:18">
      <c r="B9" s="12"/>
      <c r="C9" s="7"/>
      <c r="D9" s="7"/>
      <c r="E9" s="7"/>
      <c r="F9" s="7"/>
      <c r="G9" s="7"/>
      <c r="H9" s="8"/>
      <c r="I9" s="19"/>
      <c r="J9" s="21"/>
      <c r="K9" s="21"/>
      <c r="L9" s="21"/>
      <c r="M9" s="21"/>
      <c r="N9" s="21"/>
      <c r="O9" s="21"/>
      <c r="P9" s="21"/>
      <c r="Q9" s="21"/>
    </row>
  </sheetData>
  <mergeCells count="3">
    <mergeCell ref="B1:Q1"/>
    <mergeCell ref="B2:Q2"/>
    <mergeCell ref="B3:Q3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B1:R9"/>
  <sheetViews>
    <sheetView workbookViewId="0">
      <selection activeCell="B8" sqref="B8"/>
    </sheetView>
  </sheetViews>
  <sheetFormatPr baseColWidth="10" defaultRowHeight="15"/>
  <cols>
    <col min="1" max="1" width="1.85546875" customWidth="1"/>
    <col min="2" max="2" width="11.5703125" style="5" bestFit="1" customWidth="1"/>
    <col min="3" max="3" width="16.7109375" bestFit="1" customWidth="1"/>
    <col min="4" max="4" width="9.42578125" bestFit="1" customWidth="1"/>
    <col min="5" max="5" width="7.7109375" customWidth="1"/>
    <col min="8" max="8" width="11" customWidth="1"/>
    <col min="9" max="9" width="14" style="20" bestFit="1" customWidth="1"/>
    <col min="10" max="10" width="10.42578125" customWidth="1"/>
    <col min="11" max="11" width="8.42578125" customWidth="1"/>
    <col min="12" max="13" width="13" customWidth="1"/>
    <col min="14" max="14" width="11.42578125" bestFit="1" customWidth="1"/>
    <col min="15" max="15" width="14" bestFit="1" customWidth="1"/>
    <col min="16" max="16" width="14.42578125" bestFit="1" customWidth="1"/>
    <col min="17" max="17" width="17.28515625" bestFit="1" customWidth="1"/>
  </cols>
  <sheetData>
    <row r="1" spans="2:18" s="1" customFormat="1" ht="18.75"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2:18" s="2" customFormat="1" ht="15.75">
      <c r="B2" s="25" t="s">
        <v>15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2:18" s="3" customFormat="1" ht="12.7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2:18" s="4" customFormat="1" ht="107.25" customHeight="1">
      <c r="B4" s="11"/>
      <c r="I4" s="17"/>
    </row>
    <row r="5" spans="2:18" s="6" customFormat="1" ht="75">
      <c r="B5" s="9" t="s">
        <v>6</v>
      </c>
      <c r="C5" s="10" t="s">
        <v>4</v>
      </c>
      <c r="D5" s="10" t="s">
        <v>0</v>
      </c>
      <c r="E5" s="10" t="s">
        <v>1</v>
      </c>
      <c r="F5" s="10" t="s">
        <v>2</v>
      </c>
      <c r="G5" s="10" t="s">
        <v>3</v>
      </c>
      <c r="H5" s="10" t="s">
        <v>5</v>
      </c>
      <c r="I5" s="18" t="s">
        <v>9</v>
      </c>
      <c r="J5" s="13" t="s">
        <v>7</v>
      </c>
      <c r="K5" s="14" t="s">
        <v>8</v>
      </c>
      <c r="L5" s="15" t="s">
        <v>22</v>
      </c>
      <c r="M5" s="15" t="s">
        <v>23</v>
      </c>
      <c r="N5" s="15" t="s">
        <v>10</v>
      </c>
      <c r="O5" s="15" t="s">
        <v>11</v>
      </c>
      <c r="P5" s="15" t="s">
        <v>12</v>
      </c>
      <c r="Q5" s="15" t="s">
        <v>13</v>
      </c>
    </row>
    <row r="6" spans="2:18">
      <c r="B6" s="12">
        <v>45627</v>
      </c>
      <c r="C6" s="7" t="s">
        <v>16</v>
      </c>
      <c r="D6" s="7">
        <v>74</v>
      </c>
      <c r="E6" s="7" t="s">
        <v>17</v>
      </c>
      <c r="F6" s="7" t="s">
        <v>19</v>
      </c>
      <c r="G6" s="7" t="s">
        <v>20</v>
      </c>
      <c r="H6" s="16">
        <v>29780</v>
      </c>
      <c r="I6" s="19" t="s">
        <v>21</v>
      </c>
      <c r="J6" s="21">
        <v>1677.59</v>
      </c>
      <c r="K6" s="21">
        <v>160</v>
      </c>
      <c r="L6" s="21">
        <f>(J6+K6)*0.0057</f>
        <v>10.474263000000001</v>
      </c>
      <c r="M6" s="21">
        <f>(K6+J6)*0.0007</f>
        <v>1.286313</v>
      </c>
      <c r="N6" s="21">
        <v>0</v>
      </c>
      <c r="O6" s="21">
        <v>0</v>
      </c>
      <c r="P6" s="21">
        <v>0</v>
      </c>
      <c r="Q6" s="21">
        <f>(J6+K6)*0.0064</f>
        <v>11.760576</v>
      </c>
      <c r="R6" s="22"/>
    </row>
    <row r="7" spans="2:18">
      <c r="B7" s="12">
        <v>45627</v>
      </c>
      <c r="C7" s="7" t="s">
        <v>16</v>
      </c>
      <c r="D7" s="7">
        <v>46</v>
      </c>
      <c r="E7" s="7" t="s">
        <v>18</v>
      </c>
      <c r="F7" s="7" t="s">
        <v>24</v>
      </c>
      <c r="G7" s="7" t="s">
        <v>25</v>
      </c>
      <c r="H7" s="16">
        <v>31061</v>
      </c>
      <c r="I7" s="19" t="s">
        <v>26</v>
      </c>
      <c r="J7" s="21">
        <v>1705.71</v>
      </c>
      <c r="K7" s="21">
        <v>338.86</v>
      </c>
      <c r="L7" s="21">
        <f>(J7+K7)*0.0057</f>
        <v>11.654049000000001</v>
      </c>
      <c r="M7" s="21">
        <f>(K7+J7)*0.0007</f>
        <v>1.4311990000000001</v>
      </c>
      <c r="N7" s="21">
        <f>0.0089*(J7+K7)</f>
        <v>18.196673000000001</v>
      </c>
      <c r="O7" s="21">
        <f>(J7+K7)*0.0051</f>
        <v>10.427307000000001</v>
      </c>
      <c r="P7" s="21">
        <v>0</v>
      </c>
      <c r="Q7" s="21">
        <f>(J7+K7)*0.0204</f>
        <v>41.709228000000003</v>
      </c>
      <c r="R7" s="22"/>
    </row>
    <row r="8" spans="2:18">
      <c r="B8" s="12"/>
      <c r="C8" s="7"/>
      <c r="D8" s="7"/>
      <c r="E8" s="7"/>
      <c r="F8" s="7"/>
      <c r="G8" s="7"/>
      <c r="H8" s="8"/>
      <c r="I8" s="19"/>
      <c r="J8" s="21"/>
      <c r="K8" s="21"/>
      <c r="L8" s="21"/>
      <c r="M8" s="21"/>
      <c r="N8" s="21"/>
      <c r="O8" s="21"/>
      <c r="P8" s="21"/>
      <c r="Q8" s="21"/>
    </row>
    <row r="9" spans="2:18">
      <c r="B9" s="12"/>
      <c r="C9" s="7"/>
      <c r="D9" s="7"/>
      <c r="E9" s="7"/>
      <c r="F9" s="7"/>
      <c r="G9" s="7"/>
      <c r="H9" s="8"/>
      <c r="I9" s="19"/>
      <c r="J9" s="21"/>
      <c r="K9" s="21"/>
      <c r="L9" s="21"/>
      <c r="M9" s="21"/>
      <c r="N9" s="21"/>
      <c r="O9" s="21"/>
      <c r="P9" s="21"/>
      <c r="Q9" s="21"/>
    </row>
  </sheetData>
  <mergeCells count="3">
    <mergeCell ref="B1:Q1"/>
    <mergeCell ref="B2:Q2"/>
    <mergeCell ref="B3:Q3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B1:R11"/>
  <sheetViews>
    <sheetView tabSelected="1" workbookViewId="0">
      <selection activeCell="J8" sqref="J8"/>
    </sheetView>
  </sheetViews>
  <sheetFormatPr baseColWidth="10" defaultRowHeight="15"/>
  <cols>
    <col min="1" max="1" width="1.85546875" customWidth="1"/>
    <col min="2" max="2" width="11.5703125" style="5" bestFit="1" customWidth="1"/>
    <col min="3" max="3" width="16.7109375" bestFit="1" customWidth="1"/>
    <col min="4" max="4" width="9.42578125" bestFit="1" customWidth="1"/>
    <col min="5" max="5" width="7.7109375" customWidth="1"/>
    <col min="8" max="8" width="11" customWidth="1"/>
    <col min="9" max="9" width="14" style="20" bestFit="1" customWidth="1"/>
    <col min="10" max="10" width="10.42578125" customWidth="1"/>
    <col min="11" max="11" width="8.42578125" customWidth="1"/>
    <col min="12" max="13" width="13" customWidth="1"/>
    <col min="14" max="14" width="11.42578125" bestFit="1" customWidth="1"/>
    <col min="15" max="15" width="14" bestFit="1" customWidth="1"/>
    <col min="16" max="16" width="14.42578125" bestFit="1" customWidth="1"/>
    <col min="17" max="17" width="17.28515625" bestFit="1" customWidth="1"/>
  </cols>
  <sheetData>
    <row r="1" spans="2:18" s="1" customFormat="1" ht="18.75"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2:18" s="2" customFormat="1" ht="15.75">
      <c r="B2" s="25" t="s">
        <v>15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2:18" s="3" customFormat="1" ht="12.7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2:18" s="4" customFormat="1" ht="107.25" customHeight="1">
      <c r="B4" s="11"/>
      <c r="I4" s="17"/>
    </row>
    <row r="5" spans="2:18" s="6" customFormat="1" ht="75">
      <c r="B5" s="9" t="s">
        <v>6</v>
      </c>
      <c r="C5" s="10" t="s">
        <v>4</v>
      </c>
      <c r="D5" s="10" t="s">
        <v>0</v>
      </c>
      <c r="E5" s="10" t="s">
        <v>1</v>
      </c>
      <c r="F5" s="10" t="s">
        <v>2</v>
      </c>
      <c r="G5" s="10" t="s">
        <v>3</v>
      </c>
      <c r="H5" s="10" t="s">
        <v>5</v>
      </c>
      <c r="I5" s="18" t="s">
        <v>9</v>
      </c>
      <c r="J5" s="23" t="s">
        <v>27</v>
      </c>
      <c r="K5" s="23" t="s">
        <v>28</v>
      </c>
      <c r="L5" s="15" t="s">
        <v>22</v>
      </c>
      <c r="M5" s="15" t="s">
        <v>23</v>
      </c>
      <c r="N5" s="15" t="s">
        <v>10</v>
      </c>
      <c r="O5" s="15" t="s">
        <v>11</v>
      </c>
      <c r="P5" s="15" t="s">
        <v>12</v>
      </c>
      <c r="Q5" s="15" t="s">
        <v>13</v>
      </c>
    </row>
    <row r="6" spans="2:18">
      <c r="B6" s="12">
        <v>45658</v>
      </c>
      <c r="C6" s="7" t="s">
        <v>16</v>
      </c>
      <c r="D6" s="7">
        <v>74</v>
      </c>
      <c r="E6" s="7" t="s">
        <v>17</v>
      </c>
      <c r="F6" s="7" t="s">
        <v>19</v>
      </c>
      <c r="G6" s="7" t="s">
        <v>20</v>
      </c>
      <c r="H6" s="16">
        <v>29780</v>
      </c>
      <c r="I6" s="19" t="s">
        <v>21</v>
      </c>
      <c r="J6" s="21">
        <f>1831.27+147.68</f>
        <v>1978.95</v>
      </c>
      <c r="K6" s="21">
        <f>160+16.14</f>
        <v>176.14</v>
      </c>
      <c r="L6" s="21">
        <f>(J6+K6)*0.0057</f>
        <v>12.284013000000002</v>
      </c>
      <c r="M6" s="21">
        <f>(K6+J6)*0.0007</f>
        <v>1.5085630000000001</v>
      </c>
      <c r="N6" s="21">
        <v>0</v>
      </c>
      <c r="O6" s="21">
        <v>0</v>
      </c>
      <c r="P6" s="21">
        <v>0</v>
      </c>
      <c r="Q6" s="21">
        <f>(J6+K6)*0.0064</f>
        <v>13.792576000000002</v>
      </c>
      <c r="R6" s="22"/>
    </row>
    <row r="7" spans="2:18">
      <c r="B7" s="12">
        <v>45658</v>
      </c>
      <c r="C7" s="7" t="s">
        <v>16</v>
      </c>
      <c r="D7" s="7">
        <v>46</v>
      </c>
      <c r="E7" s="7" t="s">
        <v>18</v>
      </c>
      <c r="F7" s="7" t="s">
        <v>24</v>
      </c>
      <c r="G7" s="7" t="s">
        <v>25</v>
      </c>
      <c r="H7" s="16">
        <v>31061</v>
      </c>
      <c r="I7" s="19" t="s">
        <v>26</v>
      </c>
      <c r="J7" s="21">
        <v>2008.48</v>
      </c>
      <c r="K7" s="21">
        <f>300+40.42</f>
        <v>340.42</v>
      </c>
      <c r="L7" s="21">
        <f>(J7+K7)*0.0057</f>
        <v>13.388730000000001</v>
      </c>
      <c r="M7" s="21">
        <f>(K7+J7)*0.0007</f>
        <v>1.6442300000000001</v>
      </c>
      <c r="N7" s="21">
        <f>0.0089*(J7+K7)</f>
        <v>20.90521</v>
      </c>
      <c r="O7" s="21">
        <f>(J7+K7)*0.0051</f>
        <v>11.979390000000002</v>
      </c>
      <c r="P7" s="21">
        <v>0</v>
      </c>
      <c r="Q7" s="21">
        <f>(J7+K7)*0.0204</f>
        <v>47.917560000000009</v>
      </c>
      <c r="R7" s="22"/>
    </row>
    <row r="8" spans="2:18">
      <c r="B8" s="12">
        <v>45658</v>
      </c>
      <c r="C8" s="7" t="s">
        <v>16</v>
      </c>
      <c r="D8" s="7">
        <v>89</v>
      </c>
      <c r="E8" s="7" t="s">
        <v>18</v>
      </c>
      <c r="F8" s="7" t="s">
        <v>29</v>
      </c>
      <c r="G8" s="7" t="s">
        <v>30</v>
      </c>
      <c r="H8" s="16">
        <v>32204</v>
      </c>
      <c r="I8" s="19" t="s">
        <v>31</v>
      </c>
      <c r="J8" s="21">
        <v>1811.58</v>
      </c>
      <c r="K8" s="21">
        <v>165.83</v>
      </c>
      <c r="L8" s="21">
        <f>(J8+K8)*0.0057</f>
        <v>11.271236999999999</v>
      </c>
      <c r="M8" s="21">
        <f>(K8+J8)*0.0007</f>
        <v>1.3841869999999998</v>
      </c>
      <c r="N8" s="21">
        <v>0</v>
      </c>
      <c r="O8" s="21">
        <v>0</v>
      </c>
      <c r="P8" s="21">
        <v>0</v>
      </c>
      <c r="Q8" s="21">
        <f>(J8+K8)*0.0064</f>
        <v>12.655424</v>
      </c>
    </row>
    <row r="9" spans="2:18">
      <c r="B9" s="12"/>
      <c r="C9" s="7"/>
      <c r="D9" s="7"/>
      <c r="E9" s="7"/>
      <c r="F9" s="7"/>
      <c r="G9" s="7"/>
      <c r="H9" s="8"/>
      <c r="I9" s="19"/>
      <c r="J9" s="21"/>
      <c r="K9" s="21"/>
      <c r="L9" s="21"/>
      <c r="M9" s="21"/>
      <c r="N9" s="21"/>
      <c r="O9" s="21"/>
      <c r="P9" s="21"/>
      <c r="Q9" s="21"/>
    </row>
    <row r="10" spans="2:18">
      <c r="L10" s="22">
        <f>SUM(L6:L9)</f>
        <v>36.943980000000003</v>
      </c>
      <c r="M10" s="22">
        <f>SUM(M6:M9)</f>
        <v>4.5369799999999998</v>
      </c>
      <c r="N10" s="22">
        <f>SUM(N6:N9)</f>
        <v>20.90521</v>
      </c>
      <c r="O10" s="22">
        <f>SUM(O6:O9)</f>
        <v>11.979390000000002</v>
      </c>
      <c r="Q10" s="22">
        <f>SUM(Q6:Q9)</f>
        <v>74.365560000000016</v>
      </c>
    </row>
    <row r="11" spans="2:18">
      <c r="Q11" s="22"/>
    </row>
  </sheetData>
  <mergeCells count="3">
    <mergeCell ref="B1:Q1"/>
    <mergeCell ref="B2:Q2"/>
    <mergeCell ref="B3:Q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R10"/>
  <sheetViews>
    <sheetView workbookViewId="0">
      <selection activeCell="J5" sqref="J5:K5"/>
    </sheetView>
  </sheetViews>
  <sheetFormatPr baseColWidth="10" defaultRowHeight="15"/>
  <cols>
    <col min="1" max="1" width="1.85546875" customWidth="1"/>
    <col min="2" max="2" width="11.5703125" style="5" bestFit="1" customWidth="1"/>
    <col min="3" max="3" width="16.7109375" bestFit="1" customWidth="1"/>
    <col min="4" max="4" width="9.42578125" bestFit="1" customWidth="1"/>
    <col min="5" max="5" width="7.7109375" customWidth="1"/>
    <col min="8" max="8" width="11" customWidth="1"/>
    <col min="9" max="9" width="14" style="20" bestFit="1" customWidth="1"/>
    <col min="10" max="10" width="10.42578125" customWidth="1"/>
    <col min="11" max="11" width="8.42578125" customWidth="1"/>
    <col min="12" max="13" width="13" customWidth="1"/>
    <col min="14" max="14" width="11.42578125" bestFit="1" customWidth="1"/>
    <col min="15" max="15" width="14" bestFit="1" customWidth="1"/>
    <col min="16" max="16" width="14.42578125" bestFit="1" customWidth="1"/>
    <col min="17" max="17" width="17.28515625" bestFit="1" customWidth="1"/>
  </cols>
  <sheetData>
    <row r="1" spans="2:18" s="1" customFormat="1" ht="18.75"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2:18" s="2" customFormat="1" ht="15.75">
      <c r="B2" s="25" t="s">
        <v>15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2:18" s="3" customFormat="1" ht="12.7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2:18" s="4" customFormat="1" ht="107.25" customHeight="1">
      <c r="B4" s="11"/>
      <c r="I4" s="17"/>
    </row>
    <row r="5" spans="2:18" s="6" customFormat="1" ht="75">
      <c r="B5" s="9" t="s">
        <v>6</v>
      </c>
      <c r="C5" s="10" t="s">
        <v>4</v>
      </c>
      <c r="D5" s="10" t="s">
        <v>0</v>
      </c>
      <c r="E5" s="10" t="s">
        <v>1</v>
      </c>
      <c r="F5" s="10" t="s">
        <v>2</v>
      </c>
      <c r="G5" s="10" t="s">
        <v>3</v>
      </c>
      <c r="H5" s="10" t="s">
        <v>5</v>
      </c>
      <c r="I5" s="18" t="s">
        <v>9</v>
      </c>
      <c r="J5" s="23" t="s">
        <v>27</v>
      </c>
      <c r="K5" s="23" t="s">
        <v>28</v>
      </c>
      <c r="L5" s="15" t="s">
        <v>22</v>
      </c>
      <c r="M5" s="15" t="s">
        <v>23</v>
      </c>
      <c r="N5" s="15" t="s">
        <v>10</v>
      </c>
      <c r="O5" s="15" t="s">
        <v>11</v>
      </c>
      <c r="P5" s="15" t="s">
        <v>12</v>
      </c>
      <c r="Q5" s="15" t="s">
        <v>13</v>
      </c>
    </row>
    <row r="6" spans="2:18">
      <c r="B6" s="12">
        <v>45323</v>
      </c>
      <c r="C6" s="7" t="s">
        <v>16</v>
      </c>
      <c r="D6" s="7">
        <v>74</v>
      </c>
      <c r="E6" s="7" t="s">
        <v>17</v>
      </c>
      <c r="F6" s="7" t="s">
        <v>19</v>
      </c>
      <c r="G6" s="7" t="s">
        <v>20</v>
      </c>
      <c r="H6" s="16">
        <v>29780</v>
      </c>
      <c r="I6" s="19" t="s">
        <v>21</v>
      </c>
      <c r="J6" s="21">
        <v>1978.95</v>
      </c>
      <c r="K6" s="21">
        <v>176.14</v>
      </c>
      <c r="L6" s="21">
        <f>(J6+K6)*0.0057</f>
        <v>12.284013000000002</v>
      </c>
      <c r="M6" s="21">
        <f>(K6+J6)*0.0007</f>
        <v>1.5085630000000001</v>
      </c>
      <c r="N6" s="21">
        <v>0</v>
      </c>
      <c r="O6" s="21">
        <v>0</v>
      </c>
      <c r="P6" s="21">
        <v>0</v>
      </c>
      <c r="Q6" s="21">
        <f>(J6+K6)*0.0064</f>
        <v>13.792576000000002</v>
      </c>
      <c r="R6" s="22"/>
    </row>
    <row r="7" spans="2:18">
      <c r="B7" s="12">
        <v>45323</v>
      </c>
      <c r="C7" s="7" t="s">
        <v>16</v>
      </c>
      <c r="D7" s="7">
        <v>46</v>
      </c>
      <c r="E7" s="7" t="s">
        <v>18</v>
      </c>
      <c r="F7" s="7" t="s">
        <v>24</v>
      </c>
      <c r="G7" s="7" t="s">
        <v>25</v>
      </c>
      <c r="H7" s="16">
        <v>31061</v>
      </c>
      <c r="I7" s="19" t="s">
        <v>26</v>
      </c>
      <c r="J7" s="21">
        <v>1944.49</v>
      </c>
      <c r="K7" s="21">
        <v>340.42</v>
      </c>
      <c r="L7" s="21">
        <f>(J7+K7)*0.0057</f>
        <v>13.023987</v>
      </c>
      <c r="M7" s="21">
        <f>(K7+J7)*0.0007</f>
        <v>1.5994369999999998</v>
      </c>
      <c r="N7" s="21">
        <f>0.0089*(J7+K7)</f>
        <v>20.335698999999998</v>
      </c>
      <c r="O7" s="21">
        <f>(J7+K7)*0.0051</f>
        <v>11.653041</v>
      </c>
      <c r="P7" s="21">
        <v>0</v>
      </c>
      <c r="Q7" s="21">
        <f>(J7+K7)*0.0204</f>
        <v>46.612164</v>
      </c>
      <c r="R7" s="22"/>
    </row>
    <row r="8" spans="2:18">
      <c r="B8" s="12">
        <v>45323</v>
      </c>
      <c r="C8" s="7" t="s">
        <v>16</v>
      </c>
      <c r="D8" s="7">
        <v>89</v>
      </c>
      <c r="E8" s="7" t="s">
        <v>18</v>
      </c>
      <c r="F8" s="7" t="s">
        <v>29</v>
      </c>
      <c r="G8" s="7" t="s">
        <v>30</v>
      </c>
      <c r="H8" s="16">
        <v>32204</v>
      </c>
      <c r="I8" s="19" t="s">
        <v>31</v>
      </c>
      <c r="J8" s="21">
        <v>1801.73</v>
      </c>
      <c r="K8" s="21">
        <v>150</v>
      </c>
      <c r="L8" s="21">
        <f>(J8+K8)*0.0057</f>
        <v>11.124861000000001</v>
      </c>
      <c r="M8" s="21">
        <f>(K8+J8)*0.0007</f>
        <v>1.3662110000000001</v>
      </c>
      <c r="N8" s="21">
        <v>0</v>
      </c>
      <c r="O8" s="21">
        <v>0</v>
      </c>
      <c r="P8" s="21">
        <v>0</v>
      </c>
      <c r="Q8" s="21">
        <f>(J8+K8)*0.0064</f>
        <v>12.491072000000001</v>
      </c>
    </row>
    <row r="9" spans="2:18">
      <c r="B9" s="12"/>
      <c r="C9" s="7"/>
      <c r="D9" s="7"/>
      <c r="E9" s="7"/>
      <c r="F9" s="7"/>
      <c r="G9" s="7"/>
      <c r="H9" s="8"/>
      <c r="I9" s="19"/>
      <c r="J9" s="21"/>
      <c r="K9" s="21"/>
      <c r="L9" s="21"/>
      <c r="M9" s="21"/>
      <c r="N9" s="21"/>
      <c r="O9" s="21"/>
      <c r="P9" s="21"/>
      <c r="Q9" s="21"/>
    </row>
    <row r="10" spans="2:18">
      <c r="Q10" s="22"/>
    </row>
  </sheetData>
  <mergeCells count="3">
    <mergeCell ref="B1:Q1"/>
    <mergeCell ref="B2:Q2"/>
    <mergeCell ref="B3:Q3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R9"/>
  <sheetViews>
    <sheetView workbookViewId="0">
      <selection activeCell="J5" sqref="J5:K5"/>
    </sheetView>
  </sheetViews>
  <sheetFormatPr baseColWidth="10" defaultRowHeight="15"/>
  <cols>
    <col min="1" max="1" width="1.85546875" customWidth="1"/>
    <col min="2" max="2" width="11.5703125" style="5" bestFit="1" customWidth="1"/>
    <col min="3" max="3" width="16.7109375" bestFit="1" customWidth="1"/>
    <col min="4" max="4" width="9.42578125" bestFit="1" customWidth="1"/>
    <col min="5" max="5" width="7.7109375" customWidth="1"/>
    <col min="8" max="8" width="11" customWidth="1"/>
    <col min="9" max="9" width="14" style="20" bestFit="1" customWidth="1"/>
    <col min="10" max="10" width="10.42578125" customWidth="1"/>
    <col min="11" max="11" width="8.42578125" customWidth="1"/>
    <col min="12" max="13" width="13" customWidth="1"/>
    <col min="14" max="14" width="11.42578125" bestFit="1" customWidth="1"/>
    <col min="15" max="15" width="14" bestFit="1" customWidth="1"/>
    <col min="16" max="16" width="14.42578125" bestFit="1" customWidth="1"/>
    <col min="17" max="17" width="17.28515625" bestFit="1" customWidth="1"/>
  </cols>
  <sheetData>
    <row r="1" spans="2:18" s="1" customFormat="1" ht="18.75"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2:18" s="2" customFormat="1" ht="15.75">
      <c r="B2" s="25" t="s">
        <v>15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2:18" s="3" customFormat="1" ht="12.7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2:18" s="4" customFormat="1" ht="107.25" customHeight="1">
      <c r="B4" s="11"/>
      <c r="I4" s="17"/>
    </row>
    <row r="5" spans="2:18" s="6" customFormat="1" ht="75">
      <c r="B5" s="9" t="s">
        <v>6</v>
      </c>
      <c r="C5" s="10" t="s">
        <v>4</v>
      </c>
      <c r="D5" s="10" t="s">
        <v>0</v>
      </c>
      <c r="E5" s="10" t="s">
        <v>1</v>
      </c>
      <c r="F5" s="10" t="s">
        <v>2</v>
      </c>
      <c r="G5" s="10" t="s">
        <v>3</v>
      </c>
      <c r="H5" s="10" t="s">
        <v>5</v>
      </c>
      <c r="I5" s="18" t="s">
        <v>9</v>
      </c>
      <c r="J5" s="23" t="s">
        <v>27</v>
      </c>
      <c r="K5" s="23" t="s">
        <v>28</v>
      </c>
      <c r="L5" s="15" t="s">
        <v>22</v>
      </c>
      <c r="M5" s="15" t="s">
        <v>23</v>
      </c>
      <c r="N5" s="15" t="s">
        <v>10</v>
      </c>
      <c r="O5" s="15" t="s">
        <v>11</v>
      </c>
      <c r="P5" s="15" t="s">
        <v>12</v>
      </c>
      <c r="Q5" s="15" t="s">
        <v>13</v>
      </c>
    </row>
    <row r="6" spans="2:18">
      <c r="B6" s="12">
        <v>45352</v>
      </c>
      <c r="C6" s="7" t="s">
        <v>16</v>
      </c>
      <c r="D6" s="7">
        <v>74</v>
      </c>
      <c r="E6" s="7" t="s">
        <v>17</v>
      </c>
      <c r="F6" s="7" t="s">
        <v>19</v>
      </c>
      <c r="G6" s="7" t="s">
        <v>20</v>
      </c>
      <c r="H6" s="16">
        <v>29780</v>
      </c>
      <c r="I6" s="19" t="s">
        <v>21</v>
      </c>
      <c r="J6" s="21">
        <v>1677.59</v>
      </c>
      <c r="K6" s="21">
        <v>160</v>
      </c>
      <c r="L6" s="21">
        <f>(J6+K6)*0.0057</f>
        <v>10.474263000000001</v>
      </c>
      <c r="M6" s="21">
        <f>(K6+J6)*0.0007</f>
        <v>1.286313</v>
      </c>
      <c r="N6" s="21">
        <v>0</v>
      </c>
      <c r="O6" s="21">
        <v>0</v>
      </c>
      <c r="P6" s="21">
        <v>0</v>
      </c>
      <c r="Q6" s="21">
        <f>(J6+K6)*0.0064</f>
        <v>11.760576</v>
      </c>
      <c r="R6" s="22"/>
    </row>
    <row r="7" spans="2:18">
      <c r="B7" s="12">
        <v>45352</v>
      </c>
      <c r="C7" s="7" t="s">
        <v>16</v>
      </c>
      <c r="D7" s="7">
        <v>46</v>
      </c>
      <c r="E7" s="7" t="s">
        <v>18</v>
      </c>
      <c r="F7" s="7" t="s">
        <v>24</v>
      </c>
      <c r="G7" s="7" t="s">
        <v>25</v>
      </c>
      <c r="H7" s="16">
        <v>31061</v>
      </c>
      <c r="I7" s="19" t="s">
        <v>26</v>
      </c>
      <c r="J7" s="21">
        <v>1705.71</v>
      </c>
      <c r="K7" s="21">
        <v>338.86</v>
      </c>
      <c r="L7" s="21">
        <f>(J7+K7)*0.0057</f>
        <v>11.654049000000001</v>
      </c>
      <c r="M7" s="21">
        <f>(K7+J7)*0.0007</f>
        <v>1.4311990000000001</v>
      </c>
      <c r="N7" s="21">
        <f>0.0089*(J7+K7)</f>
        <v>18.196673000000001</v>
      </c>
      <c r="O7" s="21">
        <f>(J7+K7)*0.0051</f>
        <v>10.427307000000001</v>
      </c>
      <c r="P7" s="21">
        <v>0</v>
      </c>
      <c r="Q7" s="21">
        <f>(J7+K7)*0.0204</f>
        <v>41.709228000000003</v>
      </c>
      <c r="R7" s="22"/>
    </row>
    <row r="8" spans="2:18">
      <c r="B8" s="12">
        <v>45352</v>
      </c>
      <c r="C8" s="7" t="s">
        <v>16</v>
      </c>
      <c r="D8" s="7">
        <v>89</v>
      </c>
      <c r="E8" s="7" t="s">
        <v>18</v>
      </c>
      <c r="F8" s="7" t="s">
        <v>29</v>
      </c>
      <c r="G8" s="7" t="s">
        <v>30</v>
      </c>
      <c r="H8" s="16">
        <v>32204</v>
      </c>
      <c r="I8" s="19" t="s">
        <v>31</v>
      </c>
      <c r="J8" s="21">
        <v>1801.73</v>
      </c>
      <c r="K8" s="21">
        <v>150</v>
      </c>
      <c r="L8" s="21">
        <f>(J8+K8)*0.0057</f>
        <v>11.124861000000001</v>
      </c>
      <c r="M8" s="21">
        <f>(K8+J8)*0.0007</f>
        <v>1.3662110000000001</v>
      </c>
      <c r="N8" s="21">
        <v>0</v>
      </c>
      <c r="O8" s="21">
        <v>0</v>
      </c>
      <c r="P8" s="21">
        <v>0</v>
      </c>
      <c r="Q8" s="21">
        <f>(J8+K8)*0.0064</f>
        <v>12.491072000000001</v>
      </c>
    </row>
    <row r="9" spans="2:18">
      <c r="B9" s="12"/>
      <c r="C9" s="7"/>
      <c r="D9" s="7"/>
      <c r="E9" s="7"/>
      <c r="F9" s="7"/>
      <c r="G9" s="7"/>
      <c r="H9" s="8"/>
      <c r="I9" s="19"/>
      <c r="J9" s="21"/>
      <c r="K9" s="21"/>
      <c r="L9" s="21"/>
      <c r="M9" s="21"/>
      <c r="N9" s="21"/>
      <c r="O9" s="21"/>
      <c r="P9" s="21"/>
      <c r="Q9" s="21"/>
    </row>
  </sheetData>
  <mergeCells count="3">
    <mergeCell ref="B1:Q1"/>
    <mergeCell ref="B2:Q2"/>
    <mergeCell ref="B3:Q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R11"/>
  <sheetViews>
    <sheetView workbookViewId="0">
      <selection activeCell="K5" sqref="K5"/>
    </sheetView>
  </sheetViews>
  <sheetFormatPr baseColWidth="10" defaultRowHeight="15"/>
  <cols>
    <col min="1" max="1" width="1.85546875" customWidth="1"/>
    <col min="2" max="2" width="11.5703125" style="5" bestFit="1" customWidth="1"/>
    <col min="3" max="3" width="16.7109375" bestFit="1" customWidth="1"/>
    <col min="4" max="4" width="9.42578125" bestFit="1" customWidth="1"/>
    <col min="5" max="5" width="7.7109375" customWidth="1"/>
    <col min="8" max="8" width="11" customWidth="1"/>
    <col min="9" max="9" width="14" style="20" bestFit="1" customWidth="1"/>
    <col min="10" max="10" width="10.42578125" customWidth="1"/>
    <col min="11" max="11" width="8.42578125" customWidth="1"/>
    <col min="12" max="13" width="13" customWidth="1"/>
    <col min="14" max="14" width="11.42578125" bestFit="1" customWidth="1"/>
    <col min="15" max="15" width="14" bestFit="1" customWidth="1"/>
    <col min="16" max="16" width="14.42578125" bestFit="1" customWidth="1"/>
    <col min="17" max="17" width="17.28515625" bestFit="1" customWidth="1"/>
  </cols>
  <sheetData>
    <row r="1" spans="2:18" s="1" customFormat="1" ht="18.75"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2:18" s="2" customFormat="1" ht="15.75">
      <c r="B2" s="25" t="s">
        <v>15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2:18" s="3" customFormat="1" ht="12.7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2:18" s="4" customFormat="1" ht="107.25" customHeight="1">
      <c r="B4" s="11"/>
      <c r="I4" s="17"/>
    </row>
    <row r="5" spans="2:18" s="6" customFormat="1" ht="75">
      <c r="B5" s="9" t="s">
        <v>6</v>
      </c>
      <c r="C5" s="10" t="s">
        <v>4</v>
      </c>
      <c r="D5" s="10" t="s">
        <v>0</v>
      </c>
      <c r="E5" s="10" t="s">
        <v>1</v>
      </c>
      <c r="F5" s="10" t="s">
        <v>2</v>
      </c>
      <c r="G5" s="10" t="s">
        <v>3</v>
      </c>
      <c r="H5" s="10" t="s">
        <v>5</v>
      </c>
      <c r="I5" s="18" t="s">
        <v>9</v>
      </c>
      <c r="J5" s="23" t="s">
        <v>27</v>
      </c>
      <c r="K5" s="23" t="s">
        <v>28</v>
      </c>
      <c r="L5" s="15" t="s">
        <v>22</v>
      </c>
      <c r="M5" s="15" t="s">
        <v>23</v>
      </c>
      <c r="N5" s="15" t="s">
        <v>10</v>
      </c>
      <c r="O5" s="15" t="s">
        <v>11</v>
      </c>
      <c r="P5" s="15" t="s">
        <v>12</v>
      </c>
      <c r="Q5" s="15" t="s">
        <v>13</v>
      </c>
    </row>
    <row r="6" spans="2:18">
      <c r="B6" s="12">
        <v>45383</v>
      </c>
      <c r="C6" s="7" t="s">
        <v>16</v>
      </c>
      <c r="D6" s="7">
        <v>74</v>
      </c>
      <c r="E6" s="7" t="s">
        <v>17</v>
      </c>
      <c r="F6" s="7" t="s">
        <v>19</v>
      </c>
      <c r="G6" s="7" t="s">
        <v>20</v>
      </c>
      <c r="H6" s="16">
        <v>29780</v>
      </c>
      <c r="I6" s="19" t="s">
        <v>21</v>
      </c>
      <c r="J6" s="21">
        <v>1978.95</v>
      </c>
      <c r="K6" s="21">
        <v>176.14</v>
      </c>
      <c r="L6" s="21">
        <f>(J6+K6)*0.0057</f>
        <v>12.284013000000002</v>
      </c>
      <c r="M6" s="21">
        <f>(K6+J6)*0.0007</f>
        <v>1.5085630000000001</v>
      </c>
      <c r="N6" s="21">
        <v>0</v>
      </c>
      <c r="O6" s="21">
        <v>0</v>
      </c>
      <c r="P6" s="21">
        <v>0</v>
      </c>
      <c r="Q6" s="21">
        <f>(J6+K6)*0.0064</f>
        <v>13.792576000000002</v>
      </c>
      <c r="R6" s="22"/>
    </row>
    <row r="7" spans="2:18">
      <c r="B7" s="12">
        <v>45383</v>
      </c>
      <c r="C7" s="7" t="s">
        <v>16</v>
      </c>
      <c r="D7" s="7">
        <v>46</v>
      </c>
      <c r="E7" s="7" t="s">
        <v>18</v>
      </c>
      <c r="F7" s="7" t="s">
        <v>24</v>
      </c>
      <c r="G7" s="7" t="s">
        <v>25</v>
      </c>
      <c r="H7" s="16">
        <v>31061</v>
      </c>
      <c r="I7" s="19" t="s">
        <v>26</v>
      </c>
      <c r="J7" s="21">
        <v>1944.49</v>
      </c>
      <c r="K7" s="21">
        <v>340.42</v>
      </c>
      <c r="L7" s="21">
        <f>(J7+K7)*0.0057</f>
        <v>13.023987</v>
      </c>
      <c r="M7" s="21">
        <f>(K7+J7)*0.0007</f>
        <v>1.5994369999999998</v>
      </c>
      <c r="N7" s="21">
        <f>0.0089*(J7+K7)</f>
        <v>20.335698999999998</v>
      </c>
      <c r="O7" s="21">
        <f>(J7+K7)*0.0051</f>
        <v>11.653041</v>
      </c>
      <c r="P7" s="21">
        <v>0</v>
      </c>
      <c r="Q7" s="21">
        <f>(J7+K7)*0.0204</f>
        <v>46.612164</v>
      </c>
      <c r="R7" s="22"/>
    </row>
    <row r="8" spans="2:18">
      <c r="B8" s="12">
        <v>45383</v>
      </c>
      <c r="C8" s="7" t="s">
        <v>16</v>
      </c>
      <c r="D8" s="7">
        <v>89</v>
      </c>
      <c r="E8" s="7" t="s">
        <v>18</v>
      </c>
      <c r="F8" s="7" t="s">
        <v>29</v>
      </c>
      <c r="G8" s="7" t="s">
        <v>30</v>
      </c>
      <c r="H8" s="16">
        <v>32204</v>
      </c>
      <c r="I8" s="19" t="s">
        <v>31</v>
      </c>
      <c r="J8" s="21">
        <v>1811.58</v>
      </c>
      <c r="K8" s="21">
        <v>168.01</v>
      </c>
      <c r="L8" s="21">
        <f>(J8+K8)*0.0057</f>
        <v>11.283663000000001</v>
      </c>
      <c r="M8" s="21">
        <f>(K8+J8)*0.0007</f>
        <v>1.385713</v>
      </c>
      <c r="N8" s="21">
        <v>0</v>
      </c>
      <c r="O8" s="21">
        <v>0</v>
      </c>
      <c r="P8" s="21">
        <v>0</v>
      </c>
      <c r="Q8" s="21">
        <f>(J8+K8)*0.0064</f>
        <v>12.669376</v>
      </c>
    </row>
    <row r="9" spans="2:18">
      <c r="B9" s="12"/>
      <c r="C9" s="7"/>
      <c r="D9" s="7"/>
      <c r="E9" s="7"/>
      <c r="F9" s="7"/>
      <c r="G9" s="7"/>
      <c r="H9" s="8"/>
      <c r="I9" s="19"/>
      <c r="J9" s="21"/>
      <c r="K9" s="21"/>
      <c r="L9" s="21"/>
      <c r="M9" s="21"/>
      <c r="N9" s="21"/>
      <c r="O9" s="21"/>
      <c r="P9" s="21"/>
      <c r="Q9" s="21"/>
    </row>
    <row r="11" spans="2:18">
      <c r="Q11" s="22">
        <f>SUM(Q6:Q10)</f>
        <v>73.074116000000004</v>
      </c>
    </row>
  </sheetData>
  <mergeCells count="3">
    <mergeCell ref="B1:Q1"/>
    <mergeCell ref="B2:Q2"/>
    <mergeCell ref="B3:Q3"/>
  </mergeCells>
  <pageMargins left="0.7" right="0.7" top="0.75" bottom="0.75" header="0.3" footer="0.3"/>
  <pageSetup paperSize="9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1:R10"/>
  <sheetViews>
    <sheetView workbookViewId="0">
      <selection sqref="A1:XFD1048576"/>
    </sheetView>
  </sheetViews>
  <sheetFormatPr baseColWidth="10" defaultRowHeight="15"/>
  <cols>
    <col min="1" max="1" width="1.85546875" customWidth="1"/>
    <col min="2" max="2" width="11.5703125" style="5" bestFit="1" customWidth="1"/>
    <col min="3" max="3" width="16.7109375" bestFit="1" customWidth="1"/>
    <col min="4" max="4" width="9.42578125" bestFit="1" customWidth="1"/>
    <col min="5" max="5" width="7.7109375" customWidth="1"/>
    <col min="8" max="8" width="11" customWidth="1"/>
    <col min="9" max="9" width="14" style="20" bestFit="1" customWidth="1"/>
    <col min="10" max="10" width="10.42578125" customWidth="1"/>
    <col min="11" max="11" width="8.42578125" customWidth="1"/>
    <col min="12" max="13" width="13" customWidth="1"/>
    <col min="14" max="14" width="11.42578125" bestFit="1" customWidth="1"/>
    <col min="15" max="15" width="14" bestFit="1" customWidth="1"/>
    <col min="16" max="16" width="14.42578125" bestFit="1" customWidth="1"/>
    <col min="17" max="17" width="17.28515625" bestFit="1" customWidth="1"/>
  </cols>
  <sheetData>
    <row r="1" spans="2:18" s="1" customFormat="1" ht="18.75"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2:18" s="2" customFormat="1" ht="15.75">
      <c r="B2" s="25" t="s">
        <v>15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2:18" s="3" customFormat="1" ht="12.7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2:18" s="4" customFormat="1" ht="107.25" customHeight="1">
      <c r="B4" s="11"/>
      <c r="I4" s="17"/>
    </row>
    <row r="5" spans="2:18" s="6" customFormat="1" ht="75">
      <c r="B5" s="9" t="s">
        <v>6</v>
      </c>
      <c r="C5" s="10" t="s">
        <v>4</v>
      </c>
      <c r="D5" s="10" t="s">
        <v>0</v>
      </c>
      <c r="E5" s="10" t="s">
        <v>1</v>
      </c>
      <c r="F5" s="10" t="s">
        <v>2</v>
      </c>
      <c r="G5" s="10" t="s">
        <v>3</v>
      </c>
      <c r="H5" s="10" t="s">
        <v>5</v>
      </c>
      <c r="I5" s="18" t="s">
        <v>9</v>
      </c>
      <c r="J5" s="23" t="s">
        <v>27</v>
      </c>
      <c r="K5" s="23" t="s">
        <v>28</v>
      </c>
      <c r="L5" s="15" t="s">
        <v>22</v>
      </c>
      <c r="M5" s="15" t="s">
        <v>23</v>
      </c>
      <c r="N5" s="15" t="s">
        <v>10</v>
      </c>
      <c r="O5" s="15" t="s">
        <v>11</v>
      </c>
      <c r="P5" s="15" t="s">
        <v>12</v>
      </c>
      <c r="Q5" s="15" t="s">
        <v>13</v>
      </c>
    </row>
    <row r="6" spans="2:18">
      <c r="B6" s="12">
        <v>45413</v>
      </c>
      <c r="C6" s="7" t="s">
        <v>16</v>
      </c>
      <c r="D6" s="7">
        <v>74</v>
      </c>
      <c r="E6" s="7" t="s">
        <v>17</v>
      </c>
      <c r="F6" s="7" t="s">
        <v>19</v>
      </c>
      <c r="G6" s="7" t="s">
        <v>20</v>
      </c>
      <c r="H6" s="16">
        <v>29780</v>
      </c>
      <c r="I6" s="19" t="s">
        <v>21</v>
      </c>
      <c r="J6" s="21">
        <f>1831.27+147.68</f>
        <v>1978.95</v>
      </c>
      <c r="K6" s="21">
        <f>160+16.14</f>
        <v>176.14</v>
      </c>
      <c r="L6" s="21">
        <f>(J6+K6)*0.0057</f>
        <v>12.284013000000002</v>
      </c>
      <c r="M6" s="21">
        <f>(K6+J6)*0.0007</f>
        <v>1.5085630000000001</v>
      </c>
      <c r="N6" s="21">
        <v>0</v>
      </c>
      <c r="O6" s="21">
        <v>0</v>
      </c>
      <c r="P6" s="21">
        <v>0</v>
      </c>
      <c r="Q6" s="21">
        <f>(J6+K6)*0.0064</f>
        <v>13.792576000000002</v>
      </c>
      <c r="R6" s="22"/>
    </row>
    <row r="7" spans="2:18">
      <c r="B7" s="12">
        <v>45413</v>
      </c>
      <c r="C7" s="7" t="s">
        <v>16</v>
      </c>
      <c r="D7" s="7">
        <v>46</v>
      </c>
      <c r="E7" s="7" t="s">
        <v>18</v>
      </c>
      <c r="F7" s="7" t="s">
        <v>24</v>
      </c>
      <c r="G7" s="7" t="s">
        <v>25</v>
      </c>
      <c r="H7" s="16">
        <v>31061</v>
      </c>
      <c r="I7" s="19" t="s">
        <v>26</v>
      </c>
      <c r="J7" s="21">
        <f>1895.27+49.22</f>
        <v>1944.49</v>
      </c>
      <c r="K7" s="21">
        <f>300+40.42</f>
        <v>340.42</v>
      </c>
      <c r="L7" s="21">
        <f>(J7+K7)*0.0057</f>
        <v>13.023987</v>
      </c>
      <c r="M7" s="21">
        <f>(K7+J7)*0.0007</f>
        <v>1.5994369999999998</v>
      </c>
      <c r="N7" s="21">
        <f>0.0089*(J7+K7)</f>
        <v>20.335698999999998</v>
      </c>
      <c r="O7" s="21">
        <f>(J7+K7)*0.0051</f>
        <v>11.653041</v>
      </c>
      <c r="P7" s="21">
        <v>0</v>
      </c>
      <c r="Q7" s="21">
        <f>(J7+K7)*0.0204</f>
        <v>46.612164</v>
      </c>
      <c r="R7" s="22"/>
    </row>
    <row r="8" spans="2:18">
      <c r="B8" s="12">
        <v>45413</v>
      </c>
      <c r="C8" s="7" t="s">
        <v>16</v>
      </c>
      <c r="D8" s="7">
        <v>89</v>
      </c>
      <c r="E8" s="7" t="s">
        <v>18</v>
      </c>
      <c r="F8" s="7" t="s">
        <v>29</v>
      </c>
      <c r="G8" s="7" t="s">
        <v>30</v>
      </c>
      <c r="H8" s="16">
        <v>32204</v>
      </c>
      <c r="I8" s="19" t="s">
        <v>31</v>
      </c>
      <c r="J8" s="21">
        <v>1811.58</v>
      </c>
      <c r="K8" s="21">
        <v>167.99</v>
      </c>
      <c r="L8" s="21">
        <f>(J8+K8)*0.0057</f>
        <v>11.283549000000001</v>
      </c>
      <c r="M8" s="21">
        <f>(K8+J8)*0.0007</f>
        <v>1.385699</v>
      </c>
      <c r="N8" s="21">
        <v>0</v>
      </c>
      <c r="O8" s="21">
        <v>0</v>
      </c>
      <c r="P8" s="21">
        <v>0</v>
      </c>
      <c r="Q8" s="21">
        <f>(J8+K8)*0.0064</f>
        <v>12.669248</v>
      </c>
    </row>
    <row r="9" spans="2:18">
      <c r="B9" s="12"/>
      <c r="C9" s="7"/>
      <c r="D9" s="7"/>
      <c r="E9" s="7"/>
      <c r="F9" s="7"/>
      <c r="G9" s="7"/>
      <c r="H9" s="8"/>
      <c r="I9" s="19"/>
      <c r="J9" s="21"/>
      <c r="K9" s="21"/>
      <c r="L9" s="21"/>
      <c r="M9" s="21"/>
      <c r="N9" s="21"/>
      <c r="O9" s="21"/>
      <c r="P9" s="21"/>
      <c r="Q9" s="21"/>
    </row>
    <row r="10" spans="2:18">
      <c r="Q10" s="22">
        <f>SUM(Q6:Q9)</f>
        <v>73.073988</v>
      </c>
    </row>
  </sheetData>
  <mergeCells count="3">
    <mergeCell ref="B1:Q1"/>
    <mergeCell ref="B2:Q2"/>
    <mergeCell ref="B3:Q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1:R10"/>
  <sheetViews>
    <sheetView workbookViewId="0">
      <selection sqref="A1:XFD1048576"/>
    </sheetView>
  </sheetViews>
  <sheetFormatPr baseColWidth="10" defaultRowHeight="15"/>
  <cols>
    <col min="1" max="1" width="1.85546875" customWidth="1"/>
    <col min="2" max="2" width="11.5703125" style="5" bestFit="1" customWidth="1"/>
    <col min="3" max="3" width="16.7109375" bestFit="1" customWidth="1"/>
    <col min="4" max="4" width="9.42578125" bestFit="1" customWidth="1"/>
    <col min="5" max="5" width="7.7109375" customWidth="1"/>
    <col min="8" max="8" width="11" customWidth="1"/>
    <col min="9" max="9" width="14" style="20" bestFit="1" customWidth="1"/>
    <col min="10" max="10" width="10.42578125" customWidth="1"/>
    <col min="11" max="11" width="8.42578125" customWidth="1"/>
    <col min="12" max="13" width="13" customWidth="1"/>
    <col min="14" max="14" width="11.42578125" bestFit="1" customWidth="1"/>
    <col min="15" max="15" width="14" bestFit="1" customWidth="1"/>
    <col min="16" max="16" width="14.42578125" bestFit="1" customWidth="1"/>
    <col min="17" max="17" width="17.28515625" bestFit="1" customWidth="1"/>
  </cols>
  <sheetData>
    <row r="1" spans="2:18" s="1" customFormat="1" ht="18.75"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2:18" s="2" customFormat="1" ht="15.75">
      <c r="B2" s="25" t="s">
        <v>15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2:18" s="3" customFormat="1" ht="12.7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2:18" s="4" customFormat="1" ht="107.25" customHeight="1">
      <c r="B4" s="11"/>
      <c r="I4" s="17"/>
    </row>
    <row r="5" spans="2:18" s="6" customFormat="1" ht="75">
      <c r="B5" s="9" t="s">
        <v>6</v>
      </c>
      <c r="C5" s="10" t="s">
        <v>4</v>
      </c>
      <c r="D5" s="10" t="s">
        <v>0</v>
      </c>
      <c r="E5" s="10" t="s">
        <v>1</v>
      </c>
      <c r="F5" s="10" t="s">
        <v>2</v>
      </c>
      <c r="G5" s="10" t="s">
        <v>3</v>
      </c>
      <c r="H5" s="10" t="s">
        <v>5</v>
      </c>
      <c r="I5" s="18" t="s">
        <v>9</v>
      </c>
      <c r="J5" s="23" t="s">
        <v>27</v>
      </c>
      <c r="K5" s="23" t="s">
        <v>28</v>
      </c>
      <c r="L5" s="15" t="s">
        <v>22</v>
      </c>
      <c r="M5" s="15" t="s">
        <v>23</v>
      </c>
      <c r="N5" s="15" t="s">
        <v>10</v>
      </c>
      <c r="O5" s="15" t="s">
        <v>11</v>
      </c>
      <c r="P5" s="15" t="s">
        <v>12</v>
      </c>
      <c r="Q5" s="15" t="s">
        <v>13</v>
      </c>
    </row>
    <row r="6" spans="2:18">
      <c r="B6" s="12">
        <v>45444</v>
      </c>
      <c r="C6" s="7" t="s">
        <v>16</v>
      </c>
      <c r="D6" s="7">
        <v>74</v>
      </c>
      <c r="E6" s="7" t="s">
        <v>17</v>
      </c>
      <c r="F6" s="7" t="s">
        <v>19</v>
      </c>
      <c r="G6" s="7" t="s">
        <v>20</v>
      </c>
      <c r="H6" s="16">
        <v>29780</v>
      </c>
      <c r="I6" s="19" t="s">
        <v>21</v>
      </c>
      <c r="J6" s="21">
        <f>1831.27+147.68</f>
        <v>1978.95</v>
      </c>
      <c r="K6" s="21">
        <f>160+16.14</f>
        <v>176.14</v>
      </c>
      <c r="L6" s="21">
        <f>(J6+K6)*0.0057</f>
        <v>12.284013000000002</v>
      </c>
      <c r="M6" s="21">
        <f>(K6+J6)*0.0007</f>
        <v>1.5085630000000001</v>
      </c>
      <c r="N6" s="21">
        <v>0</v>
      </c>
      <c r="O6" s="21">
        <v>0</v>
      </c>
      <c r="P6" s="21">
        <v>0</v>
      </c>
      <c r="Q6" s="21">
        <f>(J6+K6)*0.0064</f>
        <v>13.792576000000002</v>
      </c>
      <c r="R6" s="22"/>
    </row>
    <row r="7" spans="2:18">
      <c r="B7" s="12">
        <v>45444</v>
      </c>
      <c r="C7" s="7" t="s">
        <v>16</v>
      </c>
      <c r="D7" s="7">
        <v>46</v>
      </c>
      <c r="E7" s="7" t="s">
        <v>18</v>
      </c>
      <c r="F7" s="7" t="s">
        <v>24</v>
      </c>
      <c r="G7" s="7" t="s">
        <v>25</v>
      </c>
      <c r="H7" s="16">
        <v>31061</v>
      </c>
      <c r="I7" s="19" t="s">
        <v>26</v>
      </c>
      <c r="J7" s="21">
        <f>1895.27+49.22</f>
        <v>1944.49</v>
      </c>
      <c r="K7" s="21">
        <f>300+40.42</f>
        <v>340.42</v>
      </c>
      <c r="L7" s="21">
        <f>(J7+K7)*0.0057</f>
        <v>13.023987</v>
      </c>
      <c r="M7" s="21">
        <f>(K7+J7)*0.0007</f>
        <v>1.5994369999999998</v>
      </c>
      <c r="N7" s="21">
        <f>0.0089*(J7+K7)</f>
        <v>20.335698999999998</v>
      </c>
      <c r="O7" s="21">
        <f>(J7+K7)*0.0051</f>
        <v>11.653041</v>
      </c>
      <c r="P7" s="21">
        <v>0</v>
      </c>
      <c r="Q7" s="21">
        <f>(J7+K7)*0.0204</f>
        <v>46.612164</v>
      </c>
      <c r="R7" s="22"/>
    </row>
    <row r="8" spans="2:18">
      <c r="B8" s="12">
        <v>45444</v>
      </c>
      <c r="C8" s="7" t="s">
        <v>16</v>
      </c>
      <c r="D8" s="7">
        <v>89</v>
      </c>
      <c r="E8" s="7" t="s">
        <v>18</v>
      </c>
      <c r="F8" s="7" t="s">
        <v>29</v>
      </c>
      <c r="G8" s="7" t="s">
        <v>30</v>
      </c>
      <c r="H8" s="16">
        <v>32204</v>
      </c>
      <c r="I8" s="19" t="s">
        <v>31</v>
      </c>
      <c r="J8" s="21">
        <v>1811.58</v>
      </c>
      <c r="K8" s="21">
        <v>167.99</v>
      </c>
      <c r="L8" s="21">
        <f>(J8+K8)*0.0057</f>
        <v>11.283549000000001</v>
      </c>
      <c r="M8" s="21">
        <f>(K8+J8)*0.0007</f>
        <v>1.385699</v>
      </c>
      <c r="N8" s="21">
        <v>0</v>
      </c>
      <c r="O8" s="21">
        <v>0</v>
      </c>
      <c r="P8" s="21">
        <v>0</v>
      </c>
      <c r="Q8" s="21">
        <f>(J8+K8)*0.0064</f>
        <v>12.669248</v>
      </c>
    </row>
    <row r="9" spans="2:18">
      <c r="B9" s="12"/>
      <c r="C9" s="7"/>
      <c r="D9" s="7"/>
      <c r="E9" s="7"/>
      <c r="F9" s="7"/>
      <c r="G9" s="7"/>
      <c r="H9" s="8"/>
      <c r="I9" s="19"/>
      <c r="J9" s="21"/>
      <c r="K9" s="21"/>
      <c r="L9" s="21"/>
      <c r="M9" s="21"/>
      <c r="N9" s="21"/>
      <c r="O9" s="21"/>
      <c r="P9" s="21"/>
      <c r="Q9" s="21"/>
    </row>
    <row r="10" spans="2:18">
      <c r="Q10" s="22">
        <f>SUM(Q6:Q9)</f>
        <v>73.073988</v>
      </c>
    </row>
  </sheetData>
  <mergeCells count="3">
    <mergeCell ref="B1:Q1"/>
    <mergeCell ref="B2:Q2"/>
    <mergeCell ref="B3:Q3"/>
  </mergeCells>
  <pageMargins left="0.7" right="0.7" top="0.75" bottom="0.75" header="0.3" footer="0.3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B1:R11"/>
  <sheetViews>
    <sheetView workbookViewId="0">
      <selection sqref="A1:XFD1048576"/>
    </sheetView>
  </sheetViews>
  <sheetFormatPr baseColWidth="10" defaultRowHeight="15"/>
  <cols>
    <col min="1" max="1" width="1.85546875" customWidth="1"/>
    <col min="2" max="2" width="11.5703125" style="5" bestFit="1" customWidth="1"/>
    <col min="3" max="3" width="16.7109375" bestFit="1" customWidth="1"/>
    <col min="4" max="4" width="9.42578125" bestFit="1" customWidth="1"/>
    <col min="5" max="5" width="7.7109375" customWidth="1"/>
    <col min="8" max="8" width="11" customWidth="1"/>
    <col min="9" max="9" width="14" style="20" bestFit="1" customWidth="1"/>
    <col min="10" max="10" width="10.42578125" customWidth="1"/>
    <col min="11" max="11" width="8.42578125" customWidth="1"/>
    <col min="12" max="13" width="13" customWidth="1"/>
    <col min="14" max="14" width="11.42578125" bestFit="1" customWidth="1"/>
    <col min="15" max="15" width="14" bestFit="1" customWidth="1"/>
    <col min="16" max="16" width="14.42578125" bestFit="1" customWidth="1"/>
    <col min="17" max="17" width="17.28515625" bestFit="1" customWidth="1"/>
  </cols>
  <sheetData>
    <row r="1" spans="2:18" s="1" customFormat="1" ht="18.75"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2:18" s="2" customFormat="1" ht="15.75">
      <c r="B2" s="25" t="s">
        <v>15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2:18" s="3" customFormat="1" ht="12.7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2:18" s="4" customFormat="1" ht="107.25" customHeight="1">
      <c r="B4" s="11"/>
      <c r="I4" s="17"/>
    </row>
    <row r="5" spans="2:18" s="6" customFormat="1" ht="75">
      <c r="B5" s="9" t="s">
        <v>6</v>
      </c>
      <c r="C5" s="10" t="s">
        <v>4</v>
      </c>
      <c r="D5" s="10" t="s">
        <v>0</v>
      </c>
      <c r="E5" s="10" t="s">
        <v>1</v>
      </c>
      <c r="F5" s="10" t="s">
        <v>2</v>
      </c>
      <c r="G5" s="10" t="s">
        <v>3</v>
      </c>
      <c r="H5" s="10" t="s">
        <v>5</v>
      </c>
      <c r="I5" s="18" t="s">
        <v>9</v>
      </c>
      <c r="J5" s="23" t="s">
        <v>27</v>
      </c>
      <c r="K5" s="23" t="s">
        <v>28</v>
      </c>
      <c r="L5" s="15" t="s">
        <v>22</v>
      </c>
      <c r="M5" s="15" t="s">
        <v>23</v>
      </c>
      <c r="N5" s="15" t="s">
        <v>10</v>
      </c>
      <c r="O5" s="15" t="s">
        <v>11</v>
      </c>
      <c r="P5" s="15" t="s">
        <v>12</v>
      </c>
      <c r="Q5" s="15" t="s">
        <v>13</v>
      </c>
    </row>
    <row r="6" spans="2:18">
      <c r="B6" s="12">
        <v>45474</v>
      </c>
      <c r="C6" s="7" t="s">
        <v>16</v>
      </c>
      <c r="D6" s="7">
        <v>74</v>
      </c>
      <c r="E6" s="7" t="s">
        <v>17</v>
      </c>
      <c r="F6" s="7" t="s">
        <v>19</v>
      </c>
      <c r="G6" s="7" t="s">
        <v>20</v>
      </c>
      <c r="H6" s="16">
        <v>29780</v>
      </c>
      <c r="I6" s="19" t="s">
        <v>21</v>
      </c>
      <c r="J6" s="21">
        <f>1831.27+147.68</f>
        <v>1978.95</v>
      </c>
      <c r="K6" s="21">
        <f>160+16.14</f>
        <v>176.14</v>
      </c>
      <c r="L6" s="21">
        <f>(J6+K6)*0.0057</f>
        <v>12.284013000000002</v>
      </c>
      <c r="M6" s="21">
        <f>(K6+J6)*0.0007</f>
        <v>1.5085630000000001</v>
      </c>
      <c r="N6" s="21">
        <v>0</v>
      </c>
      <c r="O6" s="21">
        <v>0</v>
      </c>
      <c r="P6" s="21">
        <v>0</v>
      </c>
      <c r="Q6" s="21">
        <f>(J6+K6)*0.0064</f>
        <v>13.792576000000002</v>
      </c>
      <c r="R6" s="22"/>
    </row>
    <row r="7" spans="2:18">
      <c r="B7" s="12">
        <v>45474</v>
      </c>
      <c r="C7" s="7" t="s">
        <v>16</v>
      </c>
      <c r="D7" s="7">
        <v>46</v>
      </c>
      <c r="E7" s="7" t="s">
        <v>18</v>
      </c>
      <c r="F7" s="7" t="s">
        <v>24</v>
      </c>
      <c r="G7" s="7" t="s">
        <v>25</v>
      </c>
      <c r="H7" s="16">
        <v>31061</v>
      </c>
      <c r="I7" s="19" t="s">
        <v>26</v>
      </c>
      <c r="J7" s="21">
        <f>1895.27+49.22</f>
        <v>1944.49</v>
      </c>
      <c r="K7" s="21">
        <f>300+40.42</f>
        <v>340.42</v>
      </c>
      <c r="L7" s="21">
        <f>(J7+K7)*0.0057</f>
        <v>13.023987</v>
      </c>
      <c r="M7" s="21">
        <f>(K7+J7)*0.0007</f>
        <v>1.5994369999999998</v>
      </c>
      <c r="N7" s="21">
        <f>0.0089*(J7+K7)</f>
        <v>20.335698999999998</v>
      </c>
      <c r="O7" s="21">
        <f>(J7+K7)*0.0051</f>
        <v>11.653041</v>
      </c>
      <c r="P7" s="21">
        <v>0</v>
      </c>
      <c r="Q7" s="21">
        <f>(J7+K7)*0.0204</f>
        <v>46.612164</v>
      </c>
      <c r="R7" s="22"/>
    </row>
    <row r="8" spans="2:18">
      <c r="B8" s="12">
        <v>45474</v>
      </c>
      <c r="C8" s="7" t="s">
        <v>16</v>
      </c>
      <c r="D8" s="7">
        <v>89</v>
      </c>
      <c r="E8" s="7" t="s">
        <v>18</v>
      </c>
      <c r="F8" s="7" t="s">
        <v>29</v>
      </c>
      <c r="G8" s="7" t="s">
        <v>30</v>
      </c>
      <c r="H8" s="16">
        <v>32204</v>
      </c>
      <c r="I8" s="19" t="s">
        <v>31</v>
      </c>
      <c r="J8" s="21">
        <v>1811.58</v>
      </c>
      <c r="K8" s="21">
        <v>167.99</v>
      </c>
      <c r="L8" s="21">
        <f>(J8+K8)*0.0057</f>
        <v>11.283549000000001</v>
      </c>
      <c r="M8" s="21">
        <f>(K8+J8)*0.0007</f>
        <v>1.385699</v>
      </c>
      <c r="N8" s="21">
        <v>0</v>
      </c>
      <c r="O8" s="21">
        <v>0</v>
      </c>
      <c r="P8" s="21">
        <v>0</v>
      </c>
      <c r="Q8" s="21">
        <f>(J8+K8)*0.0064</f>
        <v>12.669248</v>
      </c>
    </row>
    <row r="9" spans="2:18">
      <c r="B9" s="12"/>
      <c r="C9" s="7"/>
      <c r="D9" s="7"/>
      <c r="E9" s="7"/>
      <c r="F9" s="7"/>
      <c r="G9" s="7"/>
      <c r="H9" s="8"/>
      <c r="I9" s="19"/>
      <c r="J9" s="21"/>
      <c r="K9" s="21"/>
      <c r="L9" s="21"/>
      <c r="M9" s="21"/>
      <c r="N9" s="21"/>
      <c r="O9" s="21"/>
      <c r="P9" s="21"/>
      <c r="Q9" s="21"/>
    </row>
    <row r="10" spans="2:18">
      <c r="L10" s="22">
        <f>SUM(L6:L9)</f>
        <v>36.591549000000001</v>
      </c>
      <c r="M10" s="22">
        <f>SUM(M6:M9)</f>
        <v>4.4936989999999994</v>
      </c>
      <c r="N10" s="22">
        <f>SUM(N6:N9)</f>
        <v>20.335698999999998</v>
      </c>
      <c r="O10" s="22">
        <f>SUM(O6:O9)</f>
        <v>11.653041</v>
      </c>
      <c r="Q10" s="22">
        <f>SUM(Q6:Q9)</f>
        <v>73.073988</v>
      </c>
    </row>
    <row r="11" spans="2:18">
      <c r="Q11" s="22"/>
    </row>
  </sheetData>
  <mergeCells count="3">
    <mergeCell ref="B1:Q1"/>
    <mergeCell ref="B2:Q2"/>
    <mergeCell ref="B3:Q3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B1:R9"/>
  <sheetViews>
    <sheetView workbookViewId="0">
      <selection activeCell="B8" sqref="B8"/>
    </sheetView>
  </sheetViews>
  <sheetFormatPr baseColWidth="10" defaultRowHeight="15"/>
  <cols>
    <col min="1" max="1" width="1.85546875" customWidth="1"/>
    <col min="2" max="2" width="11.5703125" style="5" bestFit="1" customWidth="1"/>
    <col min="3" max="3" width="16.7109375" bestFit="1" customWidth="1"/>
    <col min="4" max="4" width="9.42578125" bestFit="1" customWidth="1"/>
    <col min="5" max="5" width="7.7109375" customWidth="1"/>
    <col min="8" max="8" width="11" customWidth="1"/>
    <col min="9" max="9" width="14" style="20" bestFit="1" customWidth="1"/>
    <col min="10" max="10" width="10.42578125" customWidth="1"/>
    <col min="11" max="11" width="8.42578125" customWidth="1"/>
    <col min="12" max="13" width="13" customWidth="1"/>
    <col min="14" max="14" width="11.42578125" bestFit="1" customWidth="1"/>
    <col min="15" max="15" width="14" bestFit="1" customWidth="1"/>
    <col min="16" max="16" width="14.42578125" bestFit="1" customWidth="1"/>
    <col min="17" max="17" width="17.28515625" bestFit="1" customWidth="1"/>
  </cols>
  <sheetData>
    <row r="1" spans="2:18" s="1" customFormat="1" ht="18.75"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2:18" s="2" customFormat="1" ht="15.75">
      <c r="B2" s="25" t="s">
        <v>15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2:18" s="3" customFormat="1" ht="12.7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2:18" s="4" customFormat="1" ht="107.25" customHeight="1">
      <c r="B4" s="11"/>
      <c r="I4" s="17"/>
    </row>
    <row r="5" spans="2:18" s="6" customFormat="1" ht="75">
      <c r="B5" s="9" t="s">
        <v>6</v>
      </c>
      <c r="C5" s="10" t="s">
        <v>4</v>
      </c>
      <c r="D5" s="10" t="s">
        <v>0</v>
      </c>
      <c r="E5" s="10" t="s">
        <v>1</v>
      </c>
      <c r="F5" s="10" t="s">
        <v>2</v>
      </c>
      <c r="G5" s="10" t="s">
        <v>3</v>
      </c>
      <c r="H5" s="10" t="s">
        <v>5</v>
      </c>
      <c r="I5" s="18" t="s">
        <v>9</v>
      </c>
      <c r="J5" s="13" t="s">
        <v>7</v>
      </c>
      <c r="K5" s="14" t="s">
        <v>8</v>
      </c>
      <c r="L5" s="15" t="s">
        <v>22</v>
      </c>
      <c r="M5" s="15" t="s">
        <v>23</v>
      </c>
      <c r="N5" s="15" t="s">
        <v>10</v>
      </c>
      <c r="O5" s="15" t="s">
        <v>11</v>
      </c>
      <c r="P5" s="15" t="s">
        <v>12</v>
      </c>
      <c r="Q5" s="15" t="s">
        <v>13</v>
      </c>
    </row>
    <row r="6" spans="2:18">
      <c r="B6" s="12">
        <v>45505</v>
      </c>
      <c r="C6" s="7" t="s">
        <v>16</v>
      </c>
      <c r="D6" s="7">
        <v>74</v>
      </c>
      <c r="E6" s="7" t="s">
        <v>17</v>
      </c>
      <c r="F6" s="7" t="s">
        <v>19</v>
      </c>
      <c r="G6" s="7" t="s">
        <v>20</v>
      </c>
      <c r="H6" s="16">
        <v>29780</v>
      </c>
      <c r="I6" s="19" t="s">
        <v>21</v>
      </c>
      <c r="J6" s="21">
        <v>1677.59</v>
      </c>
      <c r="K6" s="21">
        <v>160</v>
      </c>
      <c r="L6" s="21">
        <f>(J6+K6)*0.0057</f>
        <v>10.474263000000001</v>
      </c>
      <c r="M6" s="21">
        <f>(K6+J6)*0.0007</f>
        <v>1.286313</v>
      </c>
      <c r="N6" s="21">
        <v>0</v>
      </c>
      <c r="O6" s="21">
        <v>0</v>
      </c>
      <c r="P6" s="21">
        <v>0</v>
      </c>
      <c r="Q6" s="21">
        <f>(J6+K6)*0.0064</f>
        <v>11.760576</v>
      </c>
      <c r="R6" s="22"/>
    </row>
    <row r="7" spans="2:18">
      <c r="B7" s="12">
        <v>45505</v>
      </c>
      <c r="C7" s="7" t="s">
        <v>16</v>
      </c>
      <c r="D7" s="7">
        <v>46</v>
      </c>
      <c r="E7" s="7" t="s">
        <v>18</v>
      </c>
      <c r="F7" s="7" t="s">
        <v>24</v>
      </c>
      <c r="G7" s="7" t="s">
        <v>25</v>
      </c>
      <c r="H7" s="16">
        <v>31061</v>
      </c>
      <c r="I7" s="19" t="s">
        <v>26</v>
      </c>
      <c r="J7" s="21">
        <v>1705.71</v>
      </c>
      <c r="K7" s="21">
        <v>338.86</v>
      </c>
      <c r="L7" s="21">
        <f>(J7+K7)*0.0057</f>
        <v>11.654049000000001</v>
      </c>
      <c r="M7" s="21">
        <f>(K7+J7)*0.0007</f>
        <v>1.4311990000000001</v>
      </c>
      <c r="N7" s="21">
        <f>0.0089*(J7+K7)</f>
        <v>18.196673000000001</v>
      </c>
      <c r="O7" s="21">
        <f>(J7+K7)*0.0051</f>
        <v>10.427307000000001</v>
      </c>
      <c r="P7" s="21">
        <v>0</v>
      </c>
      <c r="Q7" s="21">
        <f>(J7+K7)*0.0204</f>
        <v>41.709228000000003</v>
      </c>
      <c r="R7" s="22"/>
    </row>
    <row r="8" spans="2:18">
      <c r="B8" s="12"/>
      <c r="C8" s="7"/>
      <c r="D8" s="7"/>
      <c r="E8" s="7"/>
      <c r="F8" s="7"/>
      <c r="G8" s="7"/>
      <c r="H8" s="8"/>
      <c r="I8" s="19"/>
      <c r="J8" s="21"/>
      <c r="K8" s="21"/>
      <c r="L8" s="21"/>
      <c r="M8" s="21"/>
      <c r="N8" s="21"/>
      <c r="O8" s="21"/>
      <c r="P8" s="21"/>
      <c r="Q8" s="21"/>
    </row>
    <row r="9" spans="2:18">
      <c r="B9" s="12"/>
      <c r="C9" s="7"/>
      <c r="D9" s="7"/>
      <c r="E9" s="7"/>
      <c r="F9" s="7"/>
      <c r="G9" s="7"/>
      <c r="H9" s="8"/>
      <c r="I9" s="19"/>
      <c r="J9" s="21"/>
      <c r="K9" s="21"/>
      <c r="L9" s="21"/>
      <c r="M9" s="21"/>
      <c r="N9" s="21"/>
      <c r="O9" s="21"/>
      <c r="P9" s="21"/>
      <c r="Q9" s="21"/>
    </row>
  </sheetData>
  <mergeCells count="3">
    <mergeCell ref="B1:Q1"/>
    <mergeCell ref="B2:Q2"/>
    <mergeCell ref="B3:Q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R9"/>
  <sheetViews>
    <sheetView workbookViewId="0">
      <selection activeCell="B8" sqref="B8"/>
    </sheetView>
  </sheetViews>
  <sheetFormatPr baseColWidth="10" defaultRowHeight="15"/>
  <cols>
    <col min="1" max="1" width="1.85546875" customWidth="1"/>
    <col min="2" max="2" width="11.5703125" style="5" bestFit="1" customWidth="1"/>
    <col min="3" max="3" width="16.7109375" bestFit="1" customWidth="1"/>
    <col min="4" max="4" width="9.42578125" bestFit="1" customWidth="1"/>
    <col min="5" max="5" width="7.7109375" customWidth="1"/>
    <col min="8" max="8" width="11" customWidth="1"/>
    <col min="9" max="9" width="14" style="20" bestFit="1" customWidth="1"/>
    <col min="10" max="10" width="10.42578125" customWidth="1"/>
    <col min="11" max="11" width="8.42578125" customWidth="1"/>
    <col min="12" max="13" width="13" customWidth="1"/>
    <col min="14" max="14" width="11.42578125" bestFit="1" customWidth="1"/>
    <col min="15" max="15" width="14" bestFit="1" customWidth="1"/>
    <col min="16" max="16" width="14.42578125" bestFit="1" customWidth="1"/>
    <col min="17" max="17" width="17.28515625" bestFit="1" customWidth="1"/>
  </cols>
  <sheetData>
    <row r="1" spans="2:18" s="1" customFormat="1" ht="18.75"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2:18" s="2" customFormat="1" ht="15.75">
      <c r="B2" s="25" t="s">
        <v>15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2:18" s="3" customFormat="1" ht="12.7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2:18" s="4" customFormat="1" ht="107.25" customHeight="1">
      <c r="B4" s="11"/>
      <c r="I4" s="17"/>
    </row>
    <row r="5" spans="2:18" s="6" customFormat="1" ht="75">
      <c r="B5" s="9" t="s">
        <v>6</v>
      </c>
      <c r="C5" s="10" t="s">
        <v>4</v>
      </c>
      <c r="D5" s="10" t="s">
        <v>0</v>
      </c>
      <c r="E5" s="10" t="s">
        <v>1</v>
      </c>
      <c r="F5" s="10" t="s">
        <v>2</v>
      </c>
      <c r="G5" s="10" t="s">
        <v>3</v>
      </c>
      <c r="H5" s="10" t="s">
        <v>5</v>
      </c>
      <c r="I5" s="18" t="s">
        <v>9</v>
      </c>
      <c r="J5" s="13" t="s">
        <v>7</v>
      </c>
      <c r="K5" s="14" t="s">
        <v>8</v>
      </c>
      <c r="L5" s="15" t="s">
        <v>22</v>
      </c>
      <c r="M5" s="15" t="s">
        <v>23</v>
      </c>
      <c r="N5" s="15" t="s">
        <v>10</v>
      </c>
      <c r="O5" s="15" t="s">
        <v>11</v>
      </c>
      <c r="P5" s="15" t="s">
        <v>12</v>
      </c>
      <c r="Q5" s="15" t="s">
        <v>13</v>
      </c>
    </row>
    <row r="6" spans="2:18">
      <c r="B6" s="12">
        <v>45536</v>
      </c>
      <c r="C6" s="7" t="s">
        <v>16</v>
      </c>
      <c r="D6" s="7">
        <v>74</v>
      </c>
      <c r="E6" s="7" t="s">
        <v>17</v>
      </c>
      <c r="F6" s="7" t="s">
        <v>19</v>
      </c>
      <c r="G6" s="7" t="s">
        <v>20</v>
      </c>
      <c r="H6" s="16">
        <v>29780</v>
      </c>
      <c r="I6" s="19" t="s">
        <v>21</v>
      </c>
      <c r="J6" s="21">
        <v>1677.59</v>
      </c>
      <c r="K6" s="21">
        <v>160</v>
      </c>
      <c r="L6" s="21">
        <f>(J6+K6)*0.0057</f>
        <v>10.474263000000001</v>
      </c>
      <c r="M6" s="21">
        <f>(K6+J6)*0.0007</f>
        <v>1.286313</v>
      </c>
      <c r="N6" s="21">
        <v>0</v>
      </c>
      <c r="O6" s="21">
        <v>0</v>
      </c>
      <c r="P6" s="21">
        <v>0</v>
      </c>
      <c r="Q6" s="21">
        <f>(J6+K6)*0.0064</f>
        <v>11.760576</v>
      </c>
      <c r="R6" s="22"/>
    </row>
    <row r="7" spans="2:18">
      <c r="B7" s="12">
        <v>45536</v>
      </c>
      <c r="C7" s="7" t="s">
        <v>16</v>
      </c>
      <c r="D7" s="7">
        <v>46</v>
      </c>
      <c r="E7" s="7" t="s">
        <v>18</v>
      </c>
      <c r="F7" s="7" t="s">
        <v>24</v>
      </c>
      <c r="G7" s="7" t="s">
        <v>25</v>
      </c>
      <c r="H7" s="16">
        <v>31061</v>
      </c>
      <c r="I7" s="19" t="s">
        <v>26</v>
      </c>
      <c r="J7" s="21">
        <v>1705.71</v>
      </c>
      <c r="K7" s="21">
        <v>338.86</v>
      </c>
      <c r="L7" s="21">
        <f>(J7+K7)*0.0057</f>
        <v>11.654049000000001</v>
      </c>
      <c r="M7" s="21">
        <f>(K7+J7)*0.0007</f>
        <v>1.4311990000000001</v>
      </c>
      <c r="N7" s="21">
        <f>0.0089*(J7+K7)</f>
        <v>18.196673000000001</v>
      </c>
      <c r="O7" s="21">
        <f>(J7+K7)*0.0051</f>
        <v>10.427307000000001</v>
      </c>
      <c r="P7" s="21">
        <v>0</v>
      </c>
      <c r="Q7" s="21">
        <f>(J7+K7)*0.0204</f>
        <v>41.709228000000003</v>
      </c>
      <c r="R7" s="22"/>
    </row>
    <row r="8" spans="2:18">
      <c r="B8" s="12"/>
      <c r="C8" s="7"/>
      <c r="D8" s="7"/>
      <c r="E8" s="7"/>
      <c r="F8" s="7"/>
      <c r="G8" s="7"/>
      <c r="H8" s="8"/>
      <c r="I8" s="19"/>
      <c r="J8" s="21"/>
      <c r="K8" s="21"/>
      <c r="L8" s="21"/>
      <c r="M8" s="21"/>
      <c r="N8" s="21"/>
      <c r="O8" s="21"/>
      <c r="P8" s="21"/>
      <c r="Q8" s="21"/>
    </row>
    <row r="9" spans="2:18">
      <c r="B9" s="12"/>
      <c r="C9" s="7"/>
      <c r="D9" s="7"/>
      <c r="E9" s="7"/>
      <c r="F9" s="7"/>
      <c r="G9" s="7"/>
      <c r="H9" s="8"/>
      <c r="I9" s="19"/>
      <c r="J9" s="21"/>
      <c r="K9" s="21"/>
      <c r="L9" s="21"/>
      <c r="M9" s="21"/>
      <c r="N9" s="21"/>
      <c r="O9" s="21"/>
      <c r="P9" s="21"/>
      <c r="Q9" s="21"/>
    </row>
  </sheetData>
  <mergeCells count="3">
    <mergeCell ref="B1:Q1"/>
    <mergeCell ref="B2:Q2"/>
    <mergeCell ref="B3:Q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</vt:i4>
      </vt:variant>
    </vt:vector>
  </HeadingPairs>
  <TitlesOfParts>
    <vt:vector size="14" baseType="lpstr"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sept.</vt:lpstr>
      <vt:lpstr>oct.</vt:lpstr>
      <vt:lpstr>nov.</vt:lpstr>
      <vt:lpstr>déc.</vt:lpstr>
      <vt:lpstr>01.2025</vt:lpstr>
      <vt:lpstr>janvier!Zone_d_impression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</dc:creator>
  <cp:lastModifiedBy>Utilisateur</cp:lastModifiedBy>
  <cp:lastPrinted>2024-07-08T12:25:10Z</cp:lastPrinted>
  <dcterms:created xsi:type="dcterms:W3CDTF">2013-11-15T14:20:23Z</dcterms:created>
  <dcterms:modified xsi:type="dcterms:W3CDTF">2025-01-03T15:30:37Z</dcterms:modified>
</cp:coreProperties>
</file>