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24855" windowHeight="12030" activeTab="1"/>
  </bookViews>
  <sheets>
    <sheet name="bp2018" sheetId="1" r:id="rId1"/>
    <sheet name="estim salaires 2019" sheetId="2" r:id="rId2"/>
    <sheet name="Feuil3" sheetId="3" r:id="rId3"/>
  </sheets>
  <externalReferences>
    <externalReference r:id="rId4"/>
  </externalReferences>
  <calcPr calcId="124519"/>
</workbook>
</file>

<file path=xl/calcChain.xml><?xml version="1.0" encoding="utf-8"?>
<calcChain xmlns="http://schemas.openxmlformats.org/spreadsheetml/2006/main">
  <c r="F17" i="2"/>
  <c r="E17"/>
  <c r="E16"/>
  <c r="F16" s="1"/>
  <c r="E15"/>
  <c r="F15" s="1"/>
  <c r="E14"/>
  <c r="F14" s="1"/>
  <c r="E10"/>
  <c r="F10" s="1"/>
  <c r="E9"/>
  <c r="F9" s="1"/>
  <c r="E8"/>
  <c r="F8" s="1"/>
  <c r="E7"/>
  <c r="F7" s="1"/>
  <c r="E6"/>
  <c r="F6" s="1"/>
  <c r="I60" i="1"/>
  <c r="G53"/>
  <c r="F53"/>
  <c r="I52"/>
  <c r="I44"/>
  <c r="I43"/>
  <c r="I42"/>
  <c r="I61" s="1"/>
  <c r="I41"/>
  <c r="G41"/>
  <c r="B23" s="1"/>
  <c r="F41"/>
  <c r="L39"/>
  <c r="K39"/>
  <c r="I30" s="1"/>
  <c r="I24" s="1"/>
  <c r="I37"/>
  <c r="I34"/>
  <c r="I32"/>
  <c r="I31"/>
  <c r="M27"/>
  <c r="M39" s="1"/>
  <c r="I25"/>
  <c r="M22"/>
  <c r="B22"/>
  <c r="B19" s="1"/>
  <c r="D30" s="1"/>
  <c r="M21"/>
  <c r="M20"/>
  <c r="M19"/>
  <c r="M18"/>
  <c r="L17"/>
  <c r="K17"/>
  <c r="M17" s="1"/>
  <c r="M16"/>
  <c r="M15"/>
  <c r="L14"/>
  <c r="M14" s="1"/>
  <c r="M13"/>
  <c r="M12"/>
  <c r="K12"/>
  <c r="K23" s="1"/>
  <c r="M11"/>
  <c r="F7"/>
  <c r="F2" s="1"/>
  <c r="B6" s="1"/>
  <c r="B3" s="1"/>
  <c r="B4"/>
  <c r="D2"/>
  <c r="F19" i="2" l="1"/>
  <c r="F11"/>
  <c r="I10" i="1"/>
  <c r="L23"/>
  <c r="I11" s="1"/>
  <c r="F23" i="2" l="1"/>
  <c r="F25" s="1"/>
  <c r="I5" i="1"/>
  <c r="I4" s="1"/>
  <c r="F29" s="1"/>
  <c r="M23"/>
</calcChain>
</file>

<file path=xl/comments1.xml><?xml version="1.0" encoding="utf-8"?>
<comments xmlns="http://schemas.openxmlformats.org/spreadsheetml/2006/main">
  <authors>
    <author>G-LIOT</author>
    <author>Mairie</author>
    <author>gliot-nb</author>
    <author/>
    <author>gérard liot</author>
    <author>liot G</author>
    <author>Liot</author>
  </authors>
  <commentList>
    <comment ref="B4" authorId="0">
      <text>
        <r>
          <rPr>
            <b/>
            <sz val="9"/>
            <color indexed="81"/>
            <rFont val="Tahoma"/>
            <family val="2"/>
          </rPr>
          <t>G-LIOT:</t>
        </r>
        <r>
          <rPr>
            <sz val="9"/>
            <color indexed="81"/>
            <rFont val="Tahoma"/>
            <family val="2"/>
          </rPr>
          <t xml:space="preserve">
2016=76888
2017= 93000
dont traverse aussac sdeg et restera éclairage en 2019 prévoir 20 000 €</t>
        </r>
      </text>
    </comment>
    <comment ref="B5" authorId="1">
      <text>
        <r>
          <rPr>
            <b/>
            <sz val="8"/>
            <color indexed="81"/>
            <rFont val="Tahoma"/>
            <family val="2"/>
          </rPr>
          <t>Mairie:</t>
        </r>
        <r>
          <rPr>
            <sz val="8"/>
            <color indexed="81"/>
            <rFont val="Tahoma"/>
            <family val="2"/>
          </rPr>
          <t xml:space="preserve">
voir le fichier estimatif salaire 
</t>
        </r>
      </text>
    </comment>
    <comment ref="F6" authorId="2">
      <text>
        <r>
          <rPr>
            <b/>
            <sz val="9"/>
            <color indexed="81"/>
            <rFont val="Tahoma"/>
            <family val="2"/>
          </rPr>
          <t>gliot-nb:</t>
        </r>
        <r>
          <rPr>
            <sz val="9"/>
            <color indexed="81"/>
            <rFont val="Tahoma"/>
            <family val="2"/>
          </rPr>
          <t xml:space="preserve">
Pris solution la plus chére mais solution 2 est 58 420</t>
        </r>
      </text>
    </comment>
    <comment ref="L12" authorId="0">
      <text>
        <r>
          <rPr>
            <b/>
            <sz val="9"/>
            <color indexed="81"/>
            <rFont val="Tahoma"/>
            <family val="2"/>
          </rPr>
          <t>G-LIOT:</t>
        </r>
        <r>
          <rPr>
            <sz val="9"/>
            <color indexed="81"/>
            <rFont val="Tahoma"/>
            <family val="2"/>
          </rPr>
          <t xml:space="preserve">
estimation total 79 ke pour assainnissement + facture berton + 4500 portier vidéo 3b et tranchée</t>
        </r>
      </text>
    </comment>
    <comment ref="K13" authorId="0">
      <text>
        <r>
          <rPr>
            <b/>
            <sz val="9"/>
            <color indexed="81"/>
            <rFont val="Tahoma"/>
            <family val="2"/>
          </rPr>
          <t>G-LIOT:</t>
        </r>
        <r>
          <rPr>
            <sz val="9"/>
            <color indexed="81"/>
            <rFont val="Tahoma"/>
            <family val="2"/>
          </rPr>
          <t xml:space="preserve">
FDAC 2016 non réalisé à ce jour</t>
        </r>
      </text>
    </comment>
    <comment ref="L14" authorId="2">
      <text>
        <r>
          <rPr>
            <b/>
            <sz val="9"/>
            <color indexed="81"/>
            <rFont val="Tahoma"/>
            <family val="2"/>
          </rPr>
          <t>gliot-nb:</t>
        </r>
        <r>
          <rPr>
            <sz val="9"/>
            <color indexed="81"/>
            <rFont val="Tahoma"/>
            <family val="2"/>
          </rPr>
          <t xml:space="preserve">
TRAVAUX  ET MO TTC</t>
        </r>
      </text>
    </comment>
    <comment ref="F17" authorId="3">
      <text>
        <r>
          <rPr>
            <sz val="10"/>
            <rFont val="Arial"/>
          </rPr>
          <t xml:space="preserve">mairie:
Founisseurs sans les salaires avec caisse des écoles
</t>
        </r>
      </text>
    </comment>
    <comment ref="L17" authorId="0">
      <text>
        <r>
          <rPr>
            <b/>
            <sz val="9"/>
            <color indexed="81"/>
            <rFont val="Tahoma"/>
            <family val="2"/>
          </rPr>
          <t>G-LIOT:</t>
        </r>
        <r>
          <rPr>
            <sz val="9"/>
            <color indexed="81"/>
            <rFont val="Tahoma"/>
            <family val="2"/>
          </rPr>
          <t xml:space="preserve">
voir cpl prévisions</t>
        </r>
      </text>
    </comment>
    <comment ref="B20" authorId="4">
      <text>
        <r>
          <rPr>
            <b/>
            <sz val="8"/>
            <color indexed="81"/>
            <rFont val="Tahoma"/>
            <family val="2"/>
          </rPr>
          <t>gérard liot:</t>
        </r>
        <r>
          <rPr>
            <sz val="8"/>
            <color indexed="81"/>
            <rFont val="Tahoma"/>
            <family val="2"/>
          </rPr>
          <t xml:space="preserve">
2014 = 18778
2015 = 12824
2016 = 13515
2017 = 12500
+ CC cœur de charente 18000 ifer et cvae au cpte 70688 ?
+ 7500 € GSM</t>
        </r>
      </text>
    </comment>
    <comment ref="B22" authorId="0">
      <text>
        <r>
          <rPr>
            <b/>
            <sz val="9"/>
            <color indexed="81"/>
            <rFont val="Tahoma"/>
            <charset val="1"/>
          </rPr>
          <t>G-LIOT:</t>
        </r>
        <r>
          <rPr>
            <sz val="9"/>
            <color indexed="81"/>
            <rFont val="Tahoma"/>
            <charset val="1"/>
          </rPr>
          <t xml:space="preserve">
265408 en 2016</t>
        </r>
      </text>
    </comment>
    <comment ref="I22" authorId="5">
      <text>
        <r>
          <rPr>
            <b/>
            <sz val="8"/>
            <color indexed="81"/>
            <rFont val="Tahoma"/>
            <family val="2"/>
          </rPr>
          <t>liot G:</t>
        </r>
        <r>
          <rPr>
            <sz val="8"/>
            <color indexed="81"/>
            <rFont val="Tahoma"/>
            <family val="2"/>
          </rPr>
          <t xml:space="preserve">
limité à 7%</t>
        </r>
      </text>
    </comment>
    <comment ref="B23" authorId="0">
      <text>
        <r>
          <rPr>
            <b/>
            <sz val="9"/>
            <color indexed="81"/>
            <rFont val="Tahoma"/>
            <charset val="1"/>
          </rPr>
          <t>G-LIOT:</t>
        </r>
        <r>
          <rPr>
            <sz val="9"/>
            <color indexed="81"/>
            <rFont val="Tahoma"/>
            <charset val="1"/>
          </rPr>
          <t xml:space="preserve">
112688 en 2016
</t>
        </r>
      </text>
    </comment>
    <comment ref="B24" authorId="4">
      <text>
        <r>
          <rPr>
            <b/>
            <sz val="8"/>
            <color indexed="81"/>
            <rFont val="Tahoma"/>
            <family val="2"/>
          </rPr>
          <t>gérard liot:</t>
        </r>
        <r>
          <rPr>
            <sz val="8"/>
            <color indexed="81"/>
            <rFont val="Tahoma"/>
            <family val="2"/>
          </rPr>
          <t xml:space="preserve">
loyer + sdf
en 2014 32 228
en 2015 33 910
en 2016 34 149
2017 = 36000
</t>
        </r>
      </text>
    </comment>
    <comment ref="D26" authorId="1">
      <text>
        <r>
          <rPr>
            <b/>
            <sz val="8"/>
            <color indexed="81"/>
            <rFont val="Tahoma"/>
            <family val="2"/>
          </rPr>
          <t>Mairie:</t>
        </r>
        <r>
          <rPr>
            <sz val="8"/>
            <color indexed="81"/>
            <rFont val="Tahoma"/>
            <family val="2"/>
          </rPr>
          <t xml:space="preserve">
voir fichier salaires</t>
        </r>
      </text>
    </comment>
    <comment ref="B44" authorId="6">
      <text>
        <r>
          <rPr>
            <b/>
            <sz val="9"/>
            <color indexed="81"/>
            <rFont val="Tahoma"/>
            <family val="2"/>
          </rPr>
          <t>Liot:</t>
        </r>
        <r>
          <rPr>
            <sz val="9"/>
            <color indexed="81"/>
            <rFont val="Tahoma"/>
            <family val="2"/>
          </rPr>
          <t xml:space="preserve">
AJOUTE LE 10 AVRIL</t>
        </r>
      </text>
    </comment>
    <comment ref="C54" authorId="4">
      <text>
        <r>
          <rPr>
            <b/>
            <sz val="8"/>
            <color indexed="81"/>
            <rFont val="Tahoma"/>
            <family val="2"/>
          </rPr>
          <t>gérard liot:</t>
        </r>
        <r>
          <rPr>
            <sz val="8"/>
            <color indexed="81"/>
            <rFont val="Tahoma"/>
            <family val="2"/>
          </rPr>
          <t xml:space="preserve">
ok etat 1259 du 7 mars</t>
        </r>
      </text>
    </comment>
    <comment ref="C58" authorId="4">
      <text>
        <r>
          <rPr>
            <b/>
            <sz val="8"/>
            <color indexed="81"/>
            <rFont val="Tahoma"/>
            <family val="2"/>
          </rPr>
          <t>gérard liot:</t>
        </r>
        <r>
          <rPr>
            <sz val="8"/>
            <color indexed="81"/>
            <rFont val="Tahoma"/>
            <family val="2"/>
          </rPr>
          <t xml:space="preserve">
----- Original Message -----
From: SFDL CHARENTE
To: mairie@aussac-vadalle.fr
Cc: francois.peze@dgfip.finances.gouv.fr ; pierre TACHOIRES ; Eliane CHASTRETE ; ROUGIER
Sent: Tuesday, April 09, 2013 4:53 PM
Subject: CVAE prévisionnelle 2013
Bonjour Madame,
Vous nous avez interrogé sur le montant de la CVAE prévisionnelle 2013 qui apparaît sur le fichier que vous avez téléchargé sur le Portail internet de la gestion publique:
.- CVAE payée: 2.989 €
- CVAE dégrevée: 8.635 € ( les entreprises qui réalisent un chiffre d'affaires compris entre 152.500 € et 500.000 € sont assujettis à la CVAE, mais non redevables le montant de leur CVAE est prise en charge par l'Etat pour être versée aux collectivités).
La somme de ces deux chiffres est égale au montant de la CVAE prévisionnelle notifié sur l'état 1259 soit 11.624 €.
Cette CVAE prévisionnelle correspond à la CVAE payée et dégrevée sur la période du 01/01/2012 au 31/12/2012.
La commune d'AUSSAC-VADALLE  doit tenir compte pour établir son budget du montant de 11.624 €.
En fin d'année, le montant de la CVAE définitive, notifiée à la collectivité correspondra à la CVAE payée et dégrevée portant sur la période du 01/01/2013 au 30/09/2013.
 Cordialement
DGFIP  Sagrario Chaumont
Inspecteur des finances publiques
Direction départementale des finances publiques de la Charente
SFDL
tel:05/45/94/50/65
fax:05/45/94/37/01
sagrario.chaumont@dgfip.finances.gouv.fr
Eco-attitude  Adoptez l'éco-attitude.
N'imprimez ce courriel que si c'est vraiment nécessaire</t>
        </r>
      </text>
    </comment>
    <comment ref="F60" authorId="0">
      <text>
        <r>
          <rPr>
            <b/>
            <sz val="9"/>
            <color indexed="81"/>
            <rFont val="Tahoma"/>
            <family val="2"/>
          </rPr>
          <t>G-LIOT:</t>
        </r>
        <r>
          <rPr>
            <sz val="9"/>
            <color indexed="81"/>
            <rFont val="Tahoma"/>
            <family val="2"/>
          </rPr>
          <t xml:space="preserve">
FPIC</t>
        </r>
      </text>
    </comment>
    <comment ref="G60" authorId="0">
      <text>
        <r>
          <rPr>
            <b/>
            <sz val="9"/>
            <color indexed="81"/>
            <rFont val="Tahoma"/>
            <family val="2"/>
          </rPr>
          <t>G-LIOT:</t>
        </r>
        <r>
          <rPr>
            <sz val="9"/>
            <color indexed="81"/>
            <rFont val="Tahoma"/>
            <family val="2"/>
          </rPr>
          <t xml:space="preserve">
FPIC</t>
        </r>
      </text>
    </comment>
  </commentList>
</comments>
</file>

<file path=xl/sharedStrings.xml><?xml version="1.0" encoding="utf-8"?>
<sst xmlns="http://schemas.openxmlformats.org/spreadsheetml/2006/main" count="150" uniqueCount="143">
  <si>
    <t>fonctionnement</t>
  </si>
  <si>
    <t>subventions=&gt;65</t>
  </si>
  <si>
    <t>Particip=&gt;65</t>
  </si>
  <si>
    <t>Dépenses</t>
  </si>
  <si>
    <t>POMPIER</t>
  </si>
  <si>
    <t>Investissement</t>
  </si>
  <si>
    <t>générales 011</t>
  </si>
  <si>
    <t>ADMR</t>
  </si>
  <si>
    <t>Invest Diff</t>
  </si>
  <si>
    <t>personnel 012</t>
  </si>
  <si>
    <t>Chasse</t>
  </si>
  <si>
    <t>gest courante 65</t>
  </si>
  <si>
    <t>Anc Comb</t>
  </si>
  <si>
    <t>Sivos ATAV *</t>
  </si>
  <si>
    <t>charges financière 66</t>
  </si>
  <si>
    <t>Club cyclo</t>
  </si>
  <si>
    <t>ATD16</t>
  </si>
  <si>
    <t>charges exceptio 67</t>
  </si>
  <si>
    <t>Mnt</t>
  </si>
  <si>
    <t>SDEG éclairage</t>
  </si>
  <si>
    <t>amortissement 68</t>
  </si>
  <si>
    <t xml:space="preserve">Ass Maire </t>
  </si>
  <si>
    <t>Fourrière</t>
  </si>
  <si>
    <t>revers sur rec 739</t>
  </si>
  <si>
    <t>TS16</t>
  </si>
  <si>
    <t>SDITEC</t>
  </si>
  <si>
    <t xml:space="preserve">RAR </t>
  </si>
  <si>
    <t>RAR dépenses</t>
  </si>
  <si>
    <t xml:space="preserve">Reste </t>
  </si>
  <si>
    <t>cpl</t>
  </si>
  <si>
    <t>Total</t>
  </si>
  <si>
    <t>dépenses imprévues 022</t>
  </si>
  <si>
    <t>CCAS</t>
  </si>
  <si>
    <t>CLIS MANSLE</t>
  </si>
  <si>
    <t>cpl 2017 sur op existantes</t>
  </si>
  <si>
    <t>Caution cpte 165</t>
  </si>
  <si>
    <t>virement invest 023</t>
  </si>
  <si>
    <t>Club Aînés</t>
  </si>
  <si>
    <t>CDC RADS</t>
  </si>
  <si>
    <t>D001</t>
  </si>
  <si>
    <t xml:space="preserve"> 46 bats Municipaux</t>
  </si>
  <si>
    <t>déficit reporté 002</t>
  </si>
  <si>
    <t>CJM</t>
  </si>
  <si>
    <t>admin non valeur</t>
  </si>
  <si>
    <t>fdac</t>
  </si>
  <si>
    <t>dot Amo 042</t>
  </si>
  <si>
    <t>Aipe</t>
  </si>
  <si>
    <t>Avance écononique 274</t>
  </si>
  <si>
    <t>OP 47 TRAVERSE AUSSAC</t>
  </si>
  <si>
    <t>ADEQ</t>
  </si>
  <si>
    <t>détails du 011</t>
  </si>
  <si>
    <t>APISAB</t>
  </si>
  <si>
    <t>Divers</t>
  </si>
  <si>
    <t>Banque Alimentaire</t>
  </si>
  <si>
    <t>Ecole</t>
  </si>
  <si>
    <t>45 OP Communale</t>
  </si>
  <si>
    <t>FCOL</t>
  </si>
  <si>
    <t xml:space="preserve"> 24 FDAC</t>
  </si>
  <si>
    <t>Recettes</t>
  </si>
  <si>
    <t>Donneurs de sang</t>
  </si>
  <si>
    <t>prêt relais mars 18</t>
  </si>
  <si>
    <t>op non affectée</t>
  </si>
  <si>
    <t>Service et domaine 70</t>
  </si>
  <si>
    <t>spécial 14-18</t>
  </si>
  <si>
    <t xml:space="preserve">Remb emprunt </t>
  </si>
  <si>
    <t>Financière</t>
  </si>
  <si>
    <t>Travaux en régie 72</t>
  </si>
  <si>
    <t xml:space="preserve">Razed </t>
  </si>
  <si>
    <t>impôts et taxes 73</t>
  </si>
  <si>
    <t>Dépenses Imp. INV</t>
  </si>
  <si>
    <t>dotation sub  74</t>
  </si>
  <si>
    <t>total</t>
  </si>
  <si>
    <t>produits gest cour 75</t>
  </si>
  <si>
    <t>Recette</t>
  </si>
  <si>
    <t>produit financiers 76</t>
  </si>
  <si>
    <t>021 Report 023</t>
  </si>
  <si>
    <t>produits exceptio 77</t>
  </si>
  <si>
    <t>ind. Élus+ retraite</t>
  </si>
  <si>
    <t>RAR Recette</t>
  </si>
  <si>
    <t>reprise sur amort 78</t>
  </si>
  <si>
    <t>FCTVA</t>
  </si>
  <si>
    <t>caution</t>
  </si>
  <si>
    <t>transfert charges 79</t>
  </si>
  <si>
    <t xml:space="preserve">Balance inter section </t>
  </si>
  <si>
    <t>R001</t>
  </si>
  <si>
    <t>atténuat charges 013</t>
  </si>
  <si>
    <r>
      <t>35</t>
    </r>
    <r>
      <rPr>
        <sz val="7"/>
        <rFont val="Arial"/>
        <family val="2"/>
      </rPr>
      <t xml:space="preserve"> voirie</t>
    </r>
  </si>
  <si>
    <t>excédent reporté 002</t>
  </si>
  <si>
    <t xml:space="preserve">diff fonct </t>
  </si>
  <si>
    <t>RAR</t>
  </si>
  <si>
    <t>cpl 2017 sur op existante</t>
  </si>
  <si>
    <t>prêt relais  AUSSAC</t>
  </si>
  <si>
    <t>AMENDE DE POLICE</t>
  </si>
  <si>
    <t>ETUDE TRAVERSE  CG16</t>
  </si>
  <si>
    <t xml:space="preserve">DETR AUSSAC </t>
  </si>
  <si>
    <t>SCHEMA BATI</t>
  </si>
  <si>
    <t>prêt AUSSAC</t>
  </si>
  <si>
    <t>DSIL</t>
  </si>
  <si>
    <t>dot amortissements</t>
  </si>
  <si>
    <t>Dotations</t>
  </si>
  <si>
    <t>chapitre 74</t>
  </si>
  <si>
    <t>Cpte 7411 dgf forfaitaire</t>
  </si>
  <si>
    <t>cpte74121 dsr</t>
  </si>
  <si>
    <t>cpte 742 élus locaux</t>
  </si>
  <si>
    <t>cpte748314* compens TP</t>
  </si>
  <si>
    <t>cpte 74834*Compens TF</t>
  </si>
  <si>
    <t>Cpte 74835* compens TH</t>
  </si>
  <si>
    <t>cpte 74718</t>
  </si>
  <si>
    <t>7482 compen Mutations</t>
  </si>
  <si>
    <t>748313 DCRTP</t>
  </si>
  <si>
    <t>7484 Dotation recensement</t>
  </si>
  <si>
    <t>74838 Péréquation compensation</t>
  </si>
  <si>
    <t>Chapitre 73</t>
  </si>
  <si>
    <t xml:space="preserve"> cpte 73111 impôts</t>
  </si>
  <si>
    <t>cpte 7381 droit mutation</t>
  </si>
  <si>
    <t>7318 - Autres impôts locaux ou assimilés</t>
  </si>
  <si>
    <t>73211 FNGIR</t>
  </si>
  <si>
    <t>73112 CVAE</t>
  </si>
  <si>
    <t>73114 IFER</t>
  </si>
  <si>
    <t>7325 Péréqué rece</t>
  </si>
  <si>
    <t>Simulation SALAIRES</t>
  </si>
  <si>
    <t>brut</t>
  </si>
  <si>
    <t>charges patronales</t>
  </si>
  <si>
    <t>Salaires</t>
  </si>
  <si>
    <t>CHAILLOUX S</t>
  </si>
  <si>
    <t>COTE Marine</t>
  </si>
  <si>
    <t>ERDOGAN S</t>
  </si>
  <si>
    <t>LALUT P</t>
  </si>
  <si>
    <t>RENAUD C</t>
  </si>
  <si>
    <t>Prévoir 0,5 mois d'un agent tech</t>
  </si>
  <si>
    <t>indemnités élus</t>
  </si>
  <si>
    <t>LIOT G</t>
  </si>
  <si>
    <t>GUILBAUD M</t>
  </si>
  <si>
    <t>CHAMBRE D</t>
  </si>
  <si>
    <t>MONTASSIER J P</t>
  </si>
  <si>
    <t>HENDRICKS</t>
  </si>
  <si>
    <t>Gras Savoye</t>
  </si>
  <si>
    <t>CNRACL</t>
  </si>
  <si>
    <t>IRCANTEC</t>
  </si>
  <si>
    <t>pour BP 012</t>
  </si>
  <si>
    <t>TOTAL SALAIRE 2019</t>
  </si>
  <si>
    <t>TOTAL INDEMNITES 2019</t>
  </si>
  <si>
    <t>TOTAL PAIE 2019</t>
  </si>
</sst>
</file>

<file path=xl/styles.xml><?xml version="1.0" encoding="utf-8"?>
<styleSheet xmlns="http://schemas.openxmlformats.org/spreadsheetml/2006/main">
  <numFmts count="15">
    <numFmt numFmtId="44" formatCode="_-* #,##0.00\ &quot;€&quot;_-;\-* #,##0.00\ &quot;€&quot;_-;_-* &quot;-&quot;??\ &quot;€&quot;_-;_-@_-"/>
    <numFmt numFmtId="164" formatCode="#,##0\ [$F-40C]"/>
    <numFmt numFmtId="165" formatCode="#,###.00"/>
    <numFmt numFmtId="166" formatCode="#,##0&quot; €&quot;"/>
    <numFmt numFmtId="167" formatCode="#,##0\ [$€-40C];[Red]\-#,##0\ [$€-40C]"/>
    <numFmt numFmtId="168" formatCode="#,###"/>
    <numFmt numFmtId="169" formatCode="#,##0&quot; €&quot;;\-#,##0&quot; €&quot;"/>
    <numFmt numFmtId="170" formatCode="_-* #,##0\ [$€-1]_-;\-* #,##0\ [$€-1]_-;_-* &quot;-&quot;\ [$€-1]_-;_-@_-"/>
    <numFmt numFmtId="171" formatCode="_-* #,##0.00\ [$€-1]_-;\-* #,##0.00\ [$€-1]_-;_-* \-??\ [$€-1]_-"/>
    <numFmt numFmtId="172" formatCode="#,##0.00\ _F"/>
    <numFmt numFmtId="173" formatCode="#,##0.00\ [$F-40C];\-#,##0.00\ [$F-40C]"/>
    <numFmt numFmtId="174" formatCode="#,##0.00\,_€"/>
    <numFmt numFmtId="175" formatCode="#,##0.00\ _€"/>
    <numFmt numFmtId="176" formatCode="#,##0.00\ &quot;€&quot;"/>
    <numFmt numFmtId="177" formatCode="#,##0\ &quot;€&quot;"/>
  </numFmts>
  <fonts count="39">
    <font>
      <sz val="11"/>
      <color theme="1"/>
      <name val="Calibri"/>
      <family val="2"/>
      <scheme val="minor"/>
    </font>
    <font>
      <sz val="11"/>
      <color theme="1"/>
      <name val="Calibri"/>
      <family val="2"/>
      <scheme val="minor"/>
    </font>
    <font>
      <b/>
      <sz val="10"/>
      <name val="Arial"/>
      <family val="2"/>
    </font>
    <font>
      <b/>
      <sz val="8"/>
      <name val="Arial"/>
      <family val="2"/>
    </font>
    <font>
      <b/>
      <sz val="8"/>
      <color indexed="12"/>
      <name val="Arial"/>
      <family val="2"/>
    </font>
    <font>
      <sz val="8"/>
      <name val="Arial"/>
      <family val="2"/>
    </font>
    <font>
      <sz val="10"/>
      <name val="Arial"/>
      <family val="2"/>
    </font>
    <font>
      <i/>
      <sz val="8"/>
      <color indexed="10"/>
      <name val="Arial"/>
      <family val="2"/>
    </font>
    <font>
      <b/>
      <i/>
      <sz val="8"/>
      <name val="Arial"/>
      <family val="2"/>
    </font>
    <font>
      <i/>
      <sz val="8"/>
      <name val="Arial"/>
      <family val="2"/>
    </font>
    <font>
      <sz val="8"/>
      <color indexed="10"/>
      <name val="Arial"/>
      <family val="2"/>
    </font>
    <font>
      <sz val="10"/>
      <color indexed="10"/>
      <name val="Arial"/>
      <family val="2"/>
    </font>
    <font>
      <sz val="7"/>
      <name val="Arial"/>
      <family val="2"/>
    </font>
    <font>
      <b/>
      <sz val="7"/>
      <name val="Arial"/>
      <family val="2"/>
    </font>
    <font>
      <sz val="6"/>
      <name val="Arial"/>
      <family val="2"/>
    </font>
    <font>
      <sz val="9"/>
      <name val="Arial"/>
      <family val="2"/>
    </font>
    <font>
      <sz val="10"/>
      <name val="Arial"/>
    </font>
    <font>
      <sz val="7"/>
      <color indexed="10"/>
      <name val="Arial"/>
      <family val="2"/>
    </font>
    <font>
      <b/>
      <sz val="8"/>
      <color indexed="10"/>
      <name val="Arial"/>
      <family val="2"/>
    </font>
    <font>
      <i/>
      <sz val="10"/>
      <name val="Arial"/>
      <family val="2"/>
    </font>
    <font>
      <sz val="8"/>
      <name val="Times New Roman"/>
      <family val="1"/>
    </font>
    <font>
      <b/>
      <sz val="12"/>
      <name val="Arial"/>
      <family val="2"/>
    </font>
    <font>
      <i/>
      <sz val="7"/>
      <name val="Arial"/>
      <family val="2"/>
    </font>
    <font>
      <sz val="8"/>
      <color indexed="17"/>
      <name val="Arial"/>
      <family val="2"/>
    </font>
    <font>
      <b/>
      <i/>
      <sz val="7"/>
      <name val="Arial"/>
      <family val="2"/>
    </font>
    <font>
      <b/>
      <sz val="7"/>
      <color indexed="10"/>
      <name val="Arial"/>
      <family val="2"/>
    </font>
    <font>
      <i/>
      <sz val="10"/>
      <color indexed="10"/>
      <name val="Arial"/>
      <family val="2"/>
    </font>
    <font>
      <sz val="10"/>
      <color indexed="11"/>
      <name val="Arial"/>
      <family val="2"/>
    </font>
    <font>
      <b/>
      <sz val="10"/>
      <color indexed="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b/>
      <sz val="9"/>
      <color indexed="81"/>
      <name val="Tahoma"/>
      <charset val="1"/>
    </font>
    <font>
      <sz val="9"/>
      <color indexed="81"/>
      <name val="Tahoma"/>
      <charset val="1"/>
    </font>
    <font>
      <sz val="16"/>
      <color indexed="57"/>
      <name val="Arial"/>
      <family val="2"/>
    </font>
    <font>
      <b/>
      <sz val="14"/>
      <name val="Arial"/>
      <family val="2"/>
    </font>
    <font>
      <b/>
      <sz val="16"/>
      <name val="Arial"/>
      <family val="2"/>
    </font>
    <font>
      <b/>
      <sz val="11"/>
      <name val="Arial"/>
      <family val="2"/>
    </font>
  </fonts>
  <fills count="13">
    <fill>
      <patternFill patternType="none"/>
    </fill>
    <fill>
      <patternFill patternType="gray125"/>
    </fill>
    <fill>
      <patternFill patternType="solid">
        <fgColor indexed="9"/>
        <bgColor indexed="26"/>
      </patternFill>
    </fill>
    <fill>
      <patternFill patternType="solid">
        <fgColor indexed="31"/>
        <bgColor indexed="22"/>
      </patternFill>
    </fill>
    <fill>
      <patternFill patternType="solid">
        <fgColor indexed="9"/>
        <bgColor indexed="64"/>
      </patternFill>
    </fill>
    <fill>
      <patternFill patternType="solid">
        <fgColor indexed="9"/>
        <bgColor indexed="35"/>
      </patternFill>
    </fill>
    <fill>
      <patternFill patternType="solid">
        <fgColor indexed="47"/>
        <bgColor indexed="22"/>
      </patternFill>
    </fill>
    <fill>
      <patternFill patternType="solid">
        <fgColor indexed="13"/>
        <bgColor indexed="64"/>
      </patternFill>
    </fill>
    <fill>
      <patternFill patternType="solid">
        <fgColor rgb="FFFFFF00"/>
        <bgColor indexed="64"/>
      </patternFill>
    </fill>
    <fill>
      <patternFill patternType="solid">
        <fgColor rgb="FF00B050"/>
        <bgColor indexed="64"/>
      </patternFill>
    </fill>
    <fill>
      <patternFill patternType="solid">
        <fgColor indexed="57"/>
        <bgColor indexed="64"/>
      </patternFill>
    </fill>
    <fill>
      <patternFill patternType="solid">
        <fgColor indexed="22"/>
        <bgColor indexed="64"/>
      </patternFill>
    </fill>
    <fill>
      <patternFill patternType="solid">
        <fgColor indexed="43"/>
        <bgColor indexed="64"/>
      </patternFill>
    </fill>
  </fills>
  <borders count="66">
    <border>
      <left/>
      <right/>
      <top/>
      <bottom/>
      <diagonal/>
    </border>
    <border>
      <left style="medium">
        <color indexed="8"/>
      </left>
      <right/>
      <top style="medium">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8"/>
      </right>
      <top style="medium">
        <color indexed="8"/>
      </top>
      <bottom style="medium">
        <color indexed="8"/>
      </bottom>
      <diagonal/>
    </border>
    <border>
      <left style="double">
        <color indexed="8"/>
      </left>
      <right style="double">
        <color indexed="8"/>
      </right>
      <top style="double">
        <color indexed="8"/>
      </top>
      <bottom style="double">
        <color indexed="8"/>
      </bottom>
      <diagonal/>
    </border>
    <border>
      <left style="medium">
        <color indexed="8"/>
      </left>
      <right/>
      <top/>
      <bottom/>
      <diagonal/>
    </border>
    <border>
      <left style="medium">
        <color indexed="8"/>
      </left>
      <right style="thin">
        <color indexed="64"/>
      </right>
      <top style="thin">
        <color indexed="64"/>
      </top>
      <bottom style="thin">
        <color indexed="8"/>
      </bottom>
      <diagonal/>
    </border>
    <border>
      <left/>
      <right style="medium">
        <color indexed="8"/>
      </right>
      <top/>
      <bottom/>
      <diagonal/>
    </border>
    <border>
      <left style="medium">
        <color indexed="8"/>
      </left>
      <right style="thin">
        <color indexed="64"/>
      </right>
      <top style="thin">
        <color indexed="8"/>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right style="thin">
        <color indexed="8"/>
      </right>
      <top style="thin">
        <color indexed="8"/>
      </top>
      <bottom style="medium">
        <color indexed="8"/>
      </bottom>
      <diagonal/>
    </border>
    <border>
      <left style="thin">
        <color indexed="64"/>
      </left>
      <right style="thin">
        <color indexed="8"/>
      </right>
      <top style="thin">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8"/>
      </right>
      <top/>
      <bottom style="thin">
        <color indexed="8"/>
      </bottom>
      <diagonal/>
    </border>
    <border>
      <left/>
      <right style="medium">
        <color indexed="8"/>
      </right>
      <top style="medium">
        <color indexed="8"/>
      </top>
      <bottom/>
      <diagonal/>
    </border>
    <border>
      <left style="thin">
        <color indexed="8"/>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8"/>
      </left>
      <right/>
      <top style="thin">
        <color indexed="8"/>
      </top>
      <bottom/>
      <diagonal/>
    </border>
    <border>
      <left/>
      <right style="thin">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style="double">
        <color indexed="8"/>
      </top>
      <bottom/>
      <diagonal/>
    </border>
    <border>
      <left/>
      <right style="double">
        <color indexed="8"/>
      </right>
      <top style="double">
        <color indexed="8"/>
      </top>
      <bottom/>
      <diagonal/>
    </border>
    <border>
      <left style="thin">
        <color indexed="64"/>
      </left>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4" fontId="6" fillId="0" borderId="0" applyFill="0" applyAlignment="0" applyProtection="0"/>
  </cellStyleXfs>
  <cellXfs count="240">
    <xf numFmtId="0" fontId="0" fillId="0" borderId="0" xfId="0"/>
    <xf numFmtId="0" fontId="0" fillId="0" borderId="0" xfId="0" applyFont="1" applyBorder="1" applyProtection="1">
      <protection locked="0"/>
    </xf>
    <xf numFmtId="164" fontId="2" fillId="0" borderId="0" xfId="0" applyNumberFormat="1" applyFont="1" applyBorder="1" applyProtection="1">
      <protection locked="0"/>
    </xf>
    <xf numFmtId="165" fontId="0" fillId="0" borderId="0" xfId="0" applyNumberFormat="1" applyFont="1" applyBorder="1" applyProtection="1">
      <protection locked="0"/>
    </xf>
    <xf numFmtId="0" fontId="3" fillId="0" borderId="1" xfId="0" applyFont="1" applyBorder="1" applyProtection="1">
      <protection locked="0"/>
    </xf>
    <xf numFmtId="0" fontId="3" fillId="0" borderId="2" xfId="0" applyFont="1" applyBorder="1" applyAlignment="1" applyProtection="1">
      <alignment horizontal="center"/>
      <protection locked="0"/>
    </xf>
    <xf numFmtId="0" fontId="3" fillId="0" borderId="3" xfId="0" applyFont="1" applyBorder="1" applyProtection="1">
      <protection locked="0"/>
    </xf>
    <xf numFmtId="166" fontId="4" fillId="2" borderId="2" xfId="0" applyNumberFormat="1" applyFont="1" applyFill="1" applyBorder="1" applyProtection="1">
      <protection locked="0"/>
    </xf>
    <xf numFmtId="0" fontId="3" fillId="0" borderId="4" xfId="0" applyFont="1" applyBorder="1" applyProtection="1">
      <protection locked="0"/>
    </xf>
    <xf numFmtId="166" fontId="4" fillId="2" borderId="5" xfId="0" applyNumberFormat="1" applyFont="1" applyFill="1" applyBorder="1" applyProtection="1">
      <protection locked="0"/>
    </xf>
    <xf numFmtId="0" fontId="3" fillId="3" borderId="0" xfId="0" applyFont="1" applyFill="1" applyBorder="1" applyProtection="1">
      <protection locked="0"/>
    </xf>
    <xf numFmtId="165" fontId="5" fillId="0" borderId="0" xfId="0" applyNumberFormat="1" applyFont="1" applyBorder="1" applyProtection="1">
      <protection locked="0"/>
    </xf>
    <xf numFmtId="165" fontId="6" fillId="0" borderId="0" xfId="0" applyNumberFormat="1" applyFont="1" applyBorder="1" applyProtection="1">
      <protection locked="0"/>
    </xf>
    <xf numFmtId="0" fontId="3" fillId="0" borderId="6" xfId="0" applyFont="1" applyBorder="1" applyProtection="1">
      <protection locked="0"/>
    </xf>
    <xf numFmtId="166" fontId="3" fillId="2" borderId="7" xfId="0" applyNumberFormat="1" applyFont="1" applyFill="1" applyBorder="1" applyAlignment="1" applyProtection="1">
      <protection locked="0"/>
    </xf>
    <xf numFmtId="0" fontId="5" fillId="0" borderId="3" xfId="0" applyFont="1" applyBorder="1" applyProtection="1">
      <protection locked="0"/>
    </xf>
    <xf numFmtId="166" fontId="7" fillId="0" borderId="2" xfId="0" applyNumberFormat="1" applyFont="1" applyBorder="1" applyProtection="1">
      <protection locked="0"/>
    </xf>
    <xf numFmtId="0" fontId="5" fillId="0" borderId="0" xfId="0" applyFont="1" applyBorder="1" applyProtection="1">
      <protection locked="0"/>
    </xf>
    <xf numFmtId="166" fontId="5" fillId="0" borderId="8" xfId="0" applyNumberFormat="1" applyFont="1" applyBorder="1" applyProtection="1">
      <protection locked="0"/>
    </xf>
    <xf numFmtId="0" fontId="5" fillId="3" borderId="0" xfId="0" applyFont="1" applyFill="1" applyBorder="1" applyProtection="1">
      <protection locked="0"/>
    </xf>
    <xf numFmtId="165" fontId="3" fillId="0" borderId="0" xfId="0" applyNumberFormat="1" applyFont="1" applyBorder="1" applyProtection="1">
      <protection locked="0"/>
    </xf>
    <xf numFmtId="49" fontId="5" fillId="0" borderId="6" xfId="0" applyNumberFormat="1" applyFont="1" applyBorder="1" applyAlignment="1" applyProtection="1">
      <alignment horizontal="right"/>
      <protection locked="0"/>
    </xf>
    <xf numFmtId="166" fontId="8" fillId="4" borderId="9" xfId="0" applyNumberFormat="1" applyFont="1" applyFill="1" applyBorder="1" applyAlignment="1" applyProtection="1">
      <protection locked="0"/>
    </xf>
    <xf numFmtId="0" fontId="5" fillId="0" borderId="3" xfId="0" applyFont="1" applyFill="1" applyBorder="1" applyProtection="1">
      <protection locked="0"/>
    </xf>
    <xf numFmtId="166" fontId="9" fillId="0" borderId="2" xfId="0" applyNumberFormat="1" applyFont="1" applyBorder="1" applyProtection="1">
      <protection locked="0"/>
    </xf>
    <xf numFmtId="166" fontId="8" fillId="0" borderId="8" xfId="0" applyNumberFormat="1" applyFont="1" applyBorder="1" applyProtection="1">
      <protection locked="0"/>
    </xf>
    <xf numFmtId="165" fontId="5" fillId="0" borderId="10" xfId="0" applyNumberFormat="1" applyFont="1" applyBorder="1" applyProtection="1">
      <protection locked="0"/>
    </xf>
    <xf numFmtId="167" fontId="6" fillId="0" borderId="11" xfId="0" applyNumberFormat="1" applyFont="1" applyBorder="1" applyProtection="1">
      <protection locked="0"/>
    </xf>
    <xf numFmtId="0" fontId="6" fillId="0" borderId="0" xfId="0" applyFont="1" applyBorder="1" applyProtection="1">
      <protection locked="0"/>
    </xf>
    <xf numFmtId="166" fontId="5" fillId="0" borderId="2" xfId="0" applyNumberFormat="1" applyFont="1" applyBorder="1" applyAlignment="1" applyProtection="1">
      <protection locked="0"/>
    </xf>
    <xf numFmtId="166" fontId="10" fillId="0" borderId="8" xfId="0" applyNumberFormat="1" applyFont="1" applyBorder="1" applyProtection="1">
      <protection locked="0"/>
    </xf>
    <xf numFmtId="168" fontId="2" fillId="0" borderId="10" xfId="0" applyNumberFormat="1" applyFont="1" applyBorder="1" applyProtection="1">
      <protection locked="0"/>
    </xf>
    <xf numFmtId="168" fontId="5" fillId="0" borderId="11" xfId="0" applyNumberFormat="1" applyFont="1" applyBorder="1" applyProtection="1">
      <protection locked="0"/>
    </xf>
    <xf numFmtId="168" fontId="2" fillId="0" borderId="0" xfId="0" applyNumberFormat="1" applyFont="1" applyBorder="1" applyProtection="1">
      <protection locked="0"/>
    </xf>
    <xf numFmtId="168" fontId="0" fillId="0" borderId="0" xfId="0" applyNumberFormat="1" applyFont="1" applyBorder="1" applyProtection="1">
      <protection locked="0"/>
    </xf>
    <xf numFmtId="168" fontId="0" fillId="0" borderId="0" xfId="0" applyNumberFormat="1" applyBorder="1" applyProtection="1">
      <protection locked="0"/>
    </xf>
    <xf numFmtId="166" fontId="3" fillId="0" borderId="12" xfId="0" applyNumberFormat="1" applyFont="1" applyBorder="1" applyAlignment="1" applyProtection="1">
      <protection locked="0"/>
    </xf>
    <xf numFmtId="166" fontId="3" fillId="0" borderId="8" xfId="0" applyNumberFormat="1" applyFont="1" applyBorder="1" applyProtection="1">
      <protection locked="0"/>
    </xf>
    <xf numFmtId="168" fontId="0" fillId="0" borderId="13" xfId="0" applyNumberFormat="1" applyFont="1" applyBorder="1" applyProtection="1">
      <protection locked="0"/>
    </xf>
    <xf numFmtId="168" fontId="0" fillId="0" borderId="14" xfId="0" applyNumberFormat="1" applyFont="1" applyBorder="1" applyProtection="1">
      <protection locked="0"/>
    </xf>
    <xf numFmtId="166" fontId="9" fillId="0" borderId="8" xfId="0" applyNumberFormat="1" applyFont="1" applyBorder="1" applyProtection="1">
      <protection locked="0"/>
    </xf>
    <xf numFmtId="168" fontId="0" fillId="0" borderId="15" xfId="0" applyNumberFormat="1" applyFont="1" applyBorder="1" applyProtection="1">
      <protection locked="0"/>
    </xf>
    <xf numFmtId="168" fontId="0" fillId="0" borderId="16" xfId="0" applyNumberFormat="1" applyFont="1" applyBorder="1" applyProtection="1">
      <protection locked="0"/>
    </xf>
    <xf numFmtId="166" fontId="10" fillId="0" borderId="2" xfId="0" applyNumberFormat="1" applyFont="1" applyBorder="1" applyAlignment="1" applyProtection="1">
      <protection locked="0"/>
    </xf>
    <xf numFmtId="169" fontId="9" fillId="0" borderId="2" xfId="3" applyNumberFormat="1" applyFont="1" applyFill="1" applyBorder="1" applyAlignment="1" applyProtection="1">
      <protection locked="0"/>
    </xf>
    <xf numFmtId="166" fontId="11" fillId="0" borderId="2" xfId="0" applyNumberFormat="1" applyFont="1" applyBorder="1" applyProtection="1">
      <protection locked="0"/>
    </xf>
    <xf numFmtId="168" fontId="5" fillId="0" borderId="15" xfId="0" applyNumberFormat="1" applyFont="1" applyFill="1" applyBorder="1" applyProtection="1">
      <protection locked="0"/>
    </xf>
    <xf numFmtId="168" fontId="12" fillId="0" borderId="16" xfId="0" applyNumberFormat="1" applyFont="1" applyFill="1" applyBorder="1" applyProtection="1">
      <protection locked="0"/>
    </xf>
    <xf numFmtId="0" fontId="9" fillId="3" borderId="0" xfId="0" applyFont="1" applyFill="1" applyBorder="1" applyProtection="1">
      <protection locked="0"/>
    </xf>
    <xf numFmtId="168" fontId="5" fillId="0" borderId="10" xfId="0" applyNumberFormat="1" applyFont="1" applyBorder="1" applyProtection="1">
      <protection locked="0"/>
    </xf>
    <xf numFmtId="166" fontId="12" fillId="0" borderId="17" xfId="0" applyNumberFormat="1" applyFont="1" applyFill="1" applyBorder="1" applyProtection="1">
      <protection locked="0"/>
    </xf>
    <xf numFmtId="168" fontId="3" fillId="0" borderId="17" xfId="0" applyNumberFormat="1" applyFont="1" applyBorder="1" applyProtection="1">
      <protection locked="0"/>
    </xf>
    <xf numFmtId="168" fontId="13" fillId="0" borderId="17" xfId="0" applyNumberFormat="1" applyFont="1" applyBorder="1" applyAlignment="1" applyProtection="1">
      <alignment horizontal="center"/>
      <protection locked="0"/>
    </xf>
    <xf numFmtId="168" fontId="12" fillId="0" borderId="15" xfId="0" applyNumberFormat="1" applyFont="1" applyBorder="1" applyProtection="1">
      <protection locked="0"/>
    </xf>
    <xf numFmtId="166" fontId="12" fillId="0" borderId="0" xfId="0" applyNumberFormat="1" applyFont="1" applyBorder="1" applyProtection="1">
      <protection locked="0"/>
    </xf>
    <xf numFmtId="168" fontId="14" fillId="0" borderId="17" xfId="0" applyNumberFormat="1" applyFont="1" applyBorder="1" applyProtection="1">
      <protection locked="0"/>
    </xf>
    <xf numFmtId="168" fontId="12" fillId="0" borderId="17" xfId="3" applyNumberFormat="1" applyFont="1" applyFill="1" applyBorder="1" applyAlignment="1" applyProtection="1">
      <protection locked="0"/>
    </xf>
    <xf numFmtId="168" fontId="15" fillId="0" borderId="17" xfId="3" applyNumberFormat="1" applyFont="1" applyFill="1" applyBorder="1" applyAlignment="1" applyProtection="1">
      <protection locked="0"/>
    </xf>
    <xf numFmtId="166" fontId="10" fillId="0" borderId="2" xfId="0" applyNumberFormat="1" applyFont="1" applyFill="1" applyBorder="1" applyAlignment="1" applyProtection="1">
      <protection locked="0"/>
    </xf>
    <xf numFmtId="44" fontId="12" fillId="0" borderId="0" xfId="1" applyFont="1" applyAlignment="1">
      <alignment horizontal="left" indent="1"/>
    </xf>
    <xf numFmtId="168" fontId="13" fillId="0" borderId="17" xfId="0" applyNumberFormat="1" applyFont="1" applyBorder="1" applyProtection="1">
      <protection locked="0"/>
    </xf>
    <xf numFmtId="168" fontId="17" fillId="0" borderId="17" xfId="3" applyNumberFormat="1" applyFont="1" applyFill="1" applyBorder="1" applyAlignment="1" applyProtection="1">
      <protection locked="0"/>
    </xf>
    <xf numFmtId="0" fontId="10" fillId="0" borderId="0" xfId="0" applyFont="1" applyBorder="1" applyProtection="1">
      <protection locked="0"/>
    </xf>
    <xf numFmtId="166" fontId="12" fillId="0" borderId="0" xfId="0" applyNumberFormat="1" applyFont="1" applyFill="1" applyBorder="1" applyProtection="1">
      <protection locked="0"/>
    </xf>
    <xf numFmtId="166" fontId="10" fillId="0" borderId="2" xfId="2" applyNumberFormat="1" applyFont="1" applyFill="1" applyBorder="1" applyAlignment="1" applyProtection="1">
      <protection locked="0"/>
    </xf>
    <xf numFmtId="0" fontId="10" fillId="0" borderId="18" xfId="0" applyFont="1" applyBorder="1" applyAlignment="1" applyProtection="1">
      <alignment horizontal="center"/>
      <protection locked="0"/>
    </xf>
    <xf numFmtId="0" fontId="10" fillId="0" borderId="19" xfId="0" applyFont="1" applyBorder="1" applyAlignment="1" applyProtection="1">
      <alignment horizontal="center"/>
      <protection locked="0"/>
    </xf>
    <xf numFmtId="168" fontId="12" fillId="4" borderId="17" xfId="3" applyNumberFormat="1" applyFont="1" applyFill="1" applyBorder="1" applyAlignment="1" applyProtection="1">
      <protection locked="0"/>
    </xf>
    <xf numFmtId="166" fontId="5" fillId="0" borderId="2" xfId="0" applyNumberFormat="1" applyFont="1" applyBorder="1" applyProtection="1">
      <protection locked="0"/>
    </xf>
    <xf numFmtId="0" fontId="10" fillId="0" borderId="11" xfId="0" applyFont="1" applyBorder="1" applyProtection="1">
      <protection locked="0"/>
    </xf>
    <xf numFmtId="165" fontId="0" fillId="0" borderId="0" xfId="0" applyNumberFormat="1" applyBorder="1" applyProtection="1">
      <protection locked="0"/>
    </xf>
    <xf numFmtId="49" fontId="5" fillId="0" borderId="20" xfId="0" applyNumberFormat="1" applyFont="1" applyBorder="1" applyAlignment="1" applyProtection="1">
      <alignment horizontal="right"/>
      <protection locked="0"/>
    </xf>
    <xf numFmtId="3" fontId="10" fillId="0" borderId="21" xfId="0" applyNumberFormat="1" applyFont="1" applyBorder="1" applyProtection="1">
      <protection locked="0"/>
    </xf>
    <xf numFmtId="168" fontId="12" fillId="0" borderId="17" xfId="3" applyNumberFormat="1" applyFont="1" applyFill="1" applyBorder="1" applyAlignment="1" applyProtection="1"/>
    <xf numFmtId="168" fontId="12" fillId="0" borderId="22" xfId="0" applyNumberFormat="1" applyFont="1" applyBorder="1" applyProtection="1">
      <protection locked="0"/>
    </xf>
    <xf numFmtId="49" fontId="3" fillId="0" borderId="1" xfId="0" applyNumberFormat="1" applyFont="1" applyBorder="1" applyAlignment="1" applyProtection="1">
      <alignment horizontal="left"/>
      <protection locked="0"/>
    </xf>
    <xf numFmtId="166" fontId="18" fillId="2" borderId="12" xfId="0" applyNumberFormat="1" applyFont="1" applyFill="1" applyBorder="1" applyAlignment="1" applyProtection="1">
      <protection locked="0"/>
    </xf>
    <xf numFmtId="0" fontId="9" fillId="0" borderId="23" xfId="0" applyFont="1" applyBorder="1" applyProtection="1">
      <protection locked="0"/>
    </xf>
    <xf numFmtId="0" fontId="5" fillId="0" borderId="24" xfId="0" applyFont="1" applyBorder="1" applyProtection="1">
      <protection locked="0"/>
    </xf>
    <xf numFmtId="44" fontId="5" fillId="0" borderId="0" xfId="1" applyFont="1" applyAlignment="1">
      <alignment horizontal="left" indent="1"/>
    </xf>
    <xf numFmtId="165" fontId="0" fillId="0" borderId="25" xfId="0" applyNumberFormat="1" applyBorder="1" applyProtection="1">
      <protection locked="0"/>
    </xf>
    <xf numFmtId="166" fontId="9" fillId="0" borderId="2" xfId="2" applyNumberFormat="1" applyFont="1" applyFill="1" applyBorder="1" applyAlignment="1" applyProtection="1">
      <protection locked="0"/>
    </xf>
    <xf numFmtId="0" fontId="5" fillId="0" borderId="2" xfId="0" applyFont="1" applyFill="1" applyBorder="1" applyProtection="1">
      <protection locked="0"/>
    </xf>
    <xf numFmtId="166" fontId="7" fillId="0" borderId="2" xfId="0" applyNumberFormat="1" applyFont="1" applyFill="1" applyBorder="1" applyProtection="1">
      <protection locked="0"/>
    </xf>
    <xf numFmtId="0" fontId="0" fillId="0" borderId="26" xfId="0" applyBorder="1" applyProtection="1">
      <protection locked="0"/>
    </xf>
    <xf numFmtId="168" fontId="12" fillId="0" borderId="17" xfId="0" applyNumberFormat="1" applyFont="1" applyBorder="1" applyProtection="1">
      <protection locked="0"/>
    </xf>
    <xf numFmtId="170" fontId="19" fillId="0" borderId="2" xfId="3" applyNumberFormat="1" applyFont="1" applyBorder="1" applyProtection="1">
      <protection locked="0"/>
    </xf>
    <xf numFmtId="166" fontId="18" fillId="0" borderId="2" xfId="2" applyNumberFormat="1" applyFont="1" applyFill="1" applyBorder="1" applyAlignment="1" applyProtection="1">
      <protection locked="0"/>
    </xf>
    <xf numFmtId="166" fontId="5" fillId="0" borderId="0" xfId="0" applyNumberFormat="1" applyFont="1" applyBorder="1" applyProtection="1">
      <protection locked="0"/>
    </xf>
    <xf numFmtId="0" fontId="20" fillId="0" borderId="8" xfId="0" applyFont="1" applyBorder="1" applyProtection="1">
      <protection locked="0"/>
    </xf>
    <xf numFmtId="166" fontId="0" fillId="0" borderId="0" xfId="0" applyNumberFormat="1" applyFont="1" applyBorder="1" applyProtection="1">
      <protection locked="0"/>
    </xf>
    <xf numFmtId="168" fontId="5" fillId="0" borderId="27" xfId="0" applyNumberFormat="1" applyFont="1" applyBorder="1" applyProtection="1">
      <protection locked="0"/>
    </xf>
    <xf numFmtId="168" fontId="12" fillId="0" borderId="27" xfId="3" applyNumberFormat="1" applyFont="1" applyFill="1" applyBorder="1" applyAlignment="1" applyProtection="1">
      <protection locked="0"/>
    </xf>
    <xf numFmtId="0" fontId="5" fillId="0" borderId="8" xfId="0" applyFont="1" applyBorder="1" applyProtection="1">
      <protection locked="0"/>
    </xf>
    <xf numFmtId="168" fontId="21" fillId="0" borderId="28" xfId="0" applyNumberFormat="1" applyFont="1" applyBorder="1" applyProtection="1">
      <protection locked="0"/>
    </xf>
    <xf numFmtId="168" fontId="13" fillId="2" borderId="29" xfId="0" applyNumberFormat="1" applyFont="1" applyFill="1" applyBorder="1" applyProtection="1">
      <protection locked="0"/>
    </xf>
    <xf numFmtId="168" fontId="6" fillId="0" borderId="0" xfId="0" applyNumberFormat="1" applyFont="1" applyBorder="1" applyProtection="1">
      <protection locked="0"/>
    </xf>
    <xf numFmtId="0" fontId="0" fillId="0" borderId="0" xfId="0" applyBorder="1" applyProtection="1">
      <protection locked="0"/>
    </xf>
    <xf numFmtId="166" fontId="7" fillId="0" borderId="2" xfId="2" applyNumberFormat="1" applyFont="1" applyFill="1" applyBorder="1" applyAlignment="1" applyProtection="1">
      <protection locked="0"/>
    </xf>
    <xf numFmtId="0" fontId="3" fillId="0" borderId="0" xfId="0" applyFont="1" applyBorder="1" applyProtection="1">
      <protection locked="0"/>
    </xf>
    <xf numFmtId="3" fontId="3" fillId="0" borderId="0" xfId="0" applyNumberFormat="1" applyFont="1" applyBorder="1" applyProtection="1">
      <protection locked="0"/>
    </xf>
    <xf numFmtId="168" fontId="3" fillId="0" borderId="30" xfId="0" applyNumberFormat="1" applyFont="1" applyBorder="1" applyProtection="1">
      <protection locked="0"/>
    </xf>
    <xf numFmtId="168" fontId="13" fillId="2" borderId="2" xfId="0" applyNumberFormat="1" applyFont="1" applyFill="1" applyBorder="1" applyProtection="1">
      <protection locked="0"/>
    </xf>
    <xf numFmtId="171" fontId="6" fillId="0" borderId="0" xfId="3" applyNumberFormat="1" applyProtection="1">
      <protection locked="0"/>
    </xf>
    <xf numFmtId="0" fontId="3" fillId="0" borderId="23" xfId="0" applyFont="1" applyBorder="1" applyProtection="1">
      <protection locked="0"/>
    </xf>
    <xf numFmtId="166" fontId="8" fillId="0" borderId="24" xfId="0" applyNumberFormat="1" applyFont="1" applyBorder="1" applyProtection="1">
      <protection locked="0"/>
    </xf>
    <xf numFmtId="168" fontId="3" fillId="0" borderId="6" xfId="0" applyNumberFormat="1" applyFont="1" applyBorder="1" applyProtection="1">
      <protection locked="0"/>
    </xf>
    <xf numFmtId="168" fontId="13" fillId="0" borderId="2" xfId="0" applyNumberFormat="1" applyFont="1" applyFill="1" applyBorder="1" applyProtection="1">
      <protection locked="0"/>
    </xf>
    <xf numFmtId="168" fontId="3" fillId="0" borderId="31" xfId="0" applyNumberFormat="1" applyFont="1" applyBorder="1" applyProtection="1">
      <protection locked="0"/>
    </xf>
    <xf numFmtId="168" fontId="13" fillId="0" borderId="32" xfId="0" applyNumberFormat="1" applyFont="1" applyBorder="1" applyAlignment="1" applyProtection="1">
      <alignment horizontal="center"/>
      <protection locked="0"/>
    </xf>
    <xf numFmtId="168" fontId="13" fillId="0" borderId="33" xfId="0" applyNumberFormat="1" applyFont="1" applyBorder="1" applyAlignment="1" applyProtection="1">
      <alignment horizontal="center"/>
      <protection locked="0"/>
    </xf>
    <xf numFmtId="0" fontId="8" fillId="0" borderId="0" xfId="0" applyFont="1" applyBorder="1" applyProtection="1">
      <protection locked="0"/>
    </xf>
    <xf numFmtId="168" fontId="3" fillId="0" borderId="12" xfId="0" applyNumberFormat="1" applyFont="1" applyBorder="1" applyProtection="1">
      <protection locked="0"/>
    </xf>
    <xf numFmtId="168" fontId="12" fillId="0" borderId="34" xfId="0" applyNumberFormat="1" applyFont="1" applyBorder="1" applyProtection="1">
      <protection locked="0"/>
    </xf>
    <xf numFmtId="168" fontId="22" fillId="0" borderId="2" xfId="0" applyNumberFormat="1" applyFont="1" applyBorder="1" applyProtection="1">
      <protection locked="0"/>
    </xf>
    <xf numFmtId="168" fontId="5" fillId="0" borderId="35" xfId="0" applyNumberFormat="1" applyFont="1" applyBorder="1" applyAlignment="1" applyProtection="1">
      <protection locked="0"/>
    </xf>
    <xf numFmtId="0" fontId="5" fillId="0" borderId="8" xfId="0" applyFont="1" applyBorder="1" applyAlignment="1" applyProtection="1">
      <alignment horizontal="right"/>
      <protection locked="0"/>
    </xf>
    <xf numFmtId="168" fontId="12" fillId="5" borderId="2" xfId="0" applyNumberFormat="1" applyFont="1" applyFill="1" applyBorder="1" applyProtection="1">
      <protection locked="0"/>
    </xf>
    <xf numFmtId="168" fontId="12" fillId="4" borderId="2" xfId="0" applyNumberFormat="1" applyFont="1" applyFill="1" applyBorder="1" applyProtection="1">
      <protection locked="0"/>
    </xf>
    <xf numFmtId="166" fontId="3" fillId="6" borderId="8" xfId="0" applyNumberFormat="1" applyFont="1" applyFill="1" applyBorder="1" applyProtection="1">
      <protection locked="0"/>
    </xf>
    <xf numFmtId="0" fontId="5" fillId="0" borderId="0" xfId="0" applyNumberFormat="1" applyFont="1" applyBorder="1" applyAlignment="1" applyProtection="1">
      <alignment horizontal="left"/>
      <protection locked="0"/>
    </xf>
    <xf numFmtId="168" fontId="12" fillId="0" borderId="2" xfId="0" applyNumberFormat="1" applyFont="1" applyFill="1" applyBorder="1" applyProtection="1">
      <protection locked="0"/>
    </xf>
    <xf numFmtId="168" fontId="13" fillId="0" borderId="0" xfId="0" applyNumberFormat="1" applyFont="1" applyBorder="1" applyProtection="1">
      <protection locked="0"/>
    </xf>
    <xf numFmtId="168" fontId="12" fillId="0" borderId="2" xfId="0" applyNumberFormat="1" applyFont="1" applyBorder="1" applyProtection="1">
      <protection locked="0"/>
    </xf>
    <xf numFmtId="2" fontId="0" fillId="0" borderId="0" xfId="0" applyNumberFormat="1" applyFont="1" applyBorder="1" applyProtection="1">
      <protection locked="0"/>
    </xf>
    <xf numFmtId="166" fontId="3" fillId="7" borderId="2" xfId="2" applyNumberFormat="1" applyFont="1" applyFill="1" applyBorder="1" applyAlignment="1" applyProtection="1">
      <protection locked="0"/>
    </xf>
    <xf numFmtId="0" fontId="3" fillId="2" borderId="36" xfId="0" applyFont="1" applyFill="1" applyBorder="1" applyAlignment="1" applyProtection="1">
      <alignment horizontal="right"/>
      <protection locked="0"/>
    </xf>
    <xf numFmtId="172" fontId="3" fillId="2" borderId="37" xfId="0" applyNumberFormat="1" applyFont="1" applyFill="1" applyBorder="1" applyProtection="1">
      <protection locked="0"/>
    </xf>
    <xf numFmtId="168" fontId="12" fillId="5" borderId="2" xfId="0" applyNumberFormat="1" applyFont="1" applyFill="1" applyBorder="1" applyAlignment="1" applyProtection="1">
      <alignment horizontal="right"/>
      <protection locked="0"/>
    </xf>
    <xf numFmtId="168" fontId="17" fillId="0" borderId="2" xfId="0" applyNumberFormat="1" applyFont="1" applyBorder="1" applyProtection="1">
      <protection locked="0"/>
    </xf>
    <xf numFmtId="166" fontId="23" fillId="0" borderId="38" xfId="2" applyNumberFormat="1" applyFont="1" applyFill="1" applyBorder="1" applyAlignment="1" applyProtection="1">
      <protection locked="0"/>
    </xf>
    <xf numFmtId="0" fontId="5" fillId="0" borderId="0" xfId="0" applyNumberFormat="1" applyFont="1" applyBorder="1" applyProtection="1">
      <protection locked="0"/>
    </xf>
    <xf numFmtId="165" fontId="5" fillId="4" borderId="0" xfId="0" applyNumberFormat="1" applyFont="1" applyFill="1" applyBorder="1" applyProtection="1">
      <protection locked="0"/>
    </xf>
    <xf numFmtId="166" fontId="10" fillId="0" borderId="38" xfId="0" applyNumberFormat="1" applyFont="1" applyBorder="1" applyProtection="1">
      <protection locked="0"/>
    </xf>
    <xf numFmtId="168" fontId="5" fillId="4" borderId="15" xfId="0" applyNumberFormat="1" applyFont="1" applyFill="1" applyBorder="1" applyProtection="1">
      <protection locked="0"/>
    </xf>
    <xf numFmtId="165" fontId="6" fillId="0" borderId="2" xfId="0" applyNumberFormat="1" applyFont="1" applyBorder="1" applyProtection="1">
      <protection locked="0"/>
    </xf>
    <xf numFmtId="0" fontId="5" fillId="0" borderId="38" xfId="0" applyFont="1" applyBorder="1" applyProtection="1">
      <protection locked="0"/>
    </xf>
    <xf numFmtId="0" fontId="12" fillId="0" borderId="0" xfId="0" applyFont="1" applyBorder="1" applyProtection="1">
      <protection locked="0"/>
    </xf>
    <xf numFmtId="166" fontId="24" fillId="8" borderId="2" xfId="0" applyNumberFormat="1" applyFont="1" applyFill="1" applyBorder="1" applyProtection="1">
      <protection locked="0"/>
    </xf>
    <xf numFmtId="168" fontId="5" fillId="0" borderId="34" xfId="0" applyNumberFormat="1" applyFont="1" applyBorder="1" applyProtection="1">
      <protection locked="0"/>
    </xf>
    <xf numFmtId="0" fontId="12" fillId="0" borderId="39" xfId="0" applyFont="1" applyBorder="1" applyProtection="1">
      <protection locked="0"/>
    </xf>
    <xf numFmtId="0" fontId="5" fillId="0" borderId="39" xfId="0" applyFont="1" applyBorder="1" applyProtection="1">
      <protection locked="0"/>
    </xf>
    <xf numFmtId="0" fontId="5" fillId="0" borderId="40" xfId="0" applyFont="1" applyBorder="1" applyProtection="1">
      <protection locked="0"/>
    </xf>
    <xf numFmtId="165" fontId="3" fillId="9" borderId="0" xfId="0" applyNumberFormat="1" applyFont="1" applyFill="1" applyBorder="1" applyProtection="1">
      <protection locked="0"/>
    </xf>
    <xf numFmtId="168" fontId="13" fillId="9" borderId="2" xfId="0" applyNumberFormat="1" applyFont="1" applyFill="1" applyBorder="1" applyProtection="1">
      <protection locked="0"/>
    </xf>
    <xf numFmtId="173" fontId="0" fillId="0" borderId="0" xfId="0" applyNumberFormat="1" applyFont="1" applyBorder="1" applyProtection="1">
      <protection locked="0"/>
    </xf>
    <xf numFmtId="0" fontId="11" fillId="0" borderId="0" xfId="0" applyFont="1"/>
    <xf numFmtId="174" fontId="5" fillId="0" borderId="0" xfId="0" applyNumberFormat="1" applyFont="1" applyBorder="1" applyProtection="1">
      <protection locked="0"/>
    </xf>
    <xf numFmtId="168" fontId="13" fillId="0" borderId="2" xfId="0" applyNumberFormat="1" applyFont="1" applyBorder="1" applyProtection="1">
      <protection locked="0"/>
    </xf>
    <xf numFmtId="168" fontId="24" fillId="5" borderId="2" xfId="0" applyNumberFormat="1" applyFont="1" applyFill="1" applyBorder="1" applyProtection="1">
      <protection locked="0"/>
    </xf>
    <xf numFmtId="168" fontId="24" fillId="0" borderId="2" xfId="0" applyNumberFormat="1" applyFont="1" applyBorder="1" applyProtection="1">
      <protection locked="0"/>
    </xf>
    <xf numFmtId="0" fontId="3" fillId="0" borderId="0" xfId="0" applyFont="1" applyBorder="1" applyAlignment="1" applyProtection="1">
      <alignment horizontal="center"/>
      <protection locked="0"/>
    </xf>
    <xf numFmtId="0" fontId="5" fillId="0" borderId="0" xfId="0" applyFont="1" applyFill="1" applyBorder="1" applyProtection="1">
      <protection locked="0"/>
    </xf>
    <xf numFmtId="165" fontId="0" fillId="0" borderId="41" xfId="0" applyNumberFormat="1" applyBorder="1" applyProtection="1">
      <protection locked="0"/>
    </xf>
    <xf numFmtId="168" fontId="12" fillId="0" borderId="42" xfId="0" applyNumberFormat="1" applyFont="1" applyBorder="1" applyProtection="1">
      <protection locked="0"/>
    </xf>
    <xf numFmtId="168" fontId="12" fillId="0" borderId="21" xfId="0" applyNumberFormat="1" applyFont="1" applyBorder="1" applyProtection="1">
      <protection locked="0"/>
    </xf>
    <xf numFmtId="168" fontId="17" fillId="0" borderId="43" xfId="0" applyNumberFormat="1" applyFont="1" applyBorder="1" applyProtection="1">
      <protection locked="0"/>
    </xf>
    <xf numFmtId="168" fontId="17" fillId="0" borderId="44" xfId="0" applyNumberFormat="1" applyFont="1" applyBorder="1" applyProtection="1">
      <protection locked="0"/>
    </xf>
    <xf numFmtId="168" fontId="25" fillId="0" borderId="45" xfId="0" applyNumberFormat="1" applyFont="1" applyBorder="1" applyProtection="1">
      <protection locked="0"/>
    </xf>
    <xf numFmtId="0" fontId="0" fillId="7" borderId="0" xfId="0" applyFill="1"/>
    <xf numFmtId="0" fontId="21" fillId="0" borderId="0" xfId="0" applyFont="1"/>
    <xf numFmtId="0" fontId="2" fillId="0" borderId="2" xfId="0" applyFont="1" applyBorder="1" applyAlignment="1" applyProtection="1">
      <alignment horizontal="center" vertical="center"/>
      <protection locked="0"/>
    </xf>
    <xf numFmtId="0" fontId="5" fillId="2" borderId="0" xfId="0" applyFont="1" applyFill="1" applyBorder="1" applyProtection="1">
      <protection locked="0"/>
    </xf>
    <xf numFmtId="0" fontId="0" fillId="7" borderId="46" xfId="0" applyFill="1" applyBorder="1"/>
    <xf numFmtId="0" fontId="2" fillId="0" borderId="47" xfId="0" applyFont="1" applyBorder="1"/>
    <xf numFmtId="0" fontId="2" fillId="7" borderId="47" xfId="0" applyFont="1" applyFill="1" applyBorder="1"/>
    <xf numFmtId="175" fontId="0" fillId="0" borderId="0" xfId="0" applyNumberFormat="1" applyFont="1" applyBorder="1" applyProtection="1">
      <protection locked="0"/>
    </xf>
    <xf numFmtId="176" fontId="0" fillId="0" borderId="0" xfId="0" applyNumberFormat="1" applyFont="1" applyBorder="1" applyProtection="1">
      <protection locked="0"/>
    </xf>
    <xf numFmtId="0" fontId="0" fillId="0" borderId="0" xfId="0" applyFont="1" applyBorder="1"/>
    <xf numFmtId="0" fontId="6" fillId="0" borderId="0" xfId="0" applyFont="1"/>
    <xf numFmtId="0" fontId="2" fillId="0" borderId="48" xfId="0" applyFont="1" applyBorder="1" applyProtection="1">
      <protection locked="0"/>
    </xf>
    <xf numFmtId="177" fontId="11" fillId="0" borderId="2" xfId="0" applyNumberFormat="1" applyFont="1" applyBorder="1" applyProtection="1">
      <protection locked="0"/>
    </xf>
    <xf numFmtId="177" fontId="26" fillId="0" borderId="2" xfId="0" applyNumberFormat="1" applyFont="1" applyBorder="1" applyProtection="1">
      <protection locked="0"/>
    </xf>
    <xf numFmtId="0" fontId="0" fillId="7" borderId="0" xfId="0" applyFill="1" applyBorder="1" applyProtection="1">
      <protection locked="0"/>
    </xf>
    <xf numFmtId="0" fontId="19" fillId="0" borderId="48" xfId="0" applyFont="1" applyBorder="1" applyProtection="1">
      <protection locked="0"/>
    </xf>
    <xf numFmtId="0" fontId="2" fillId="0" borderId="0" xfId="0" applyFont="1" applyBorder="1" applyProtection="1">
      <protection locked="0"/>
    </xf>
    <xf numFmtId="177" fontId="19" fillId="0" borderId="2" xfId="0" applyNumberFormat="1" applyFont="1" applyBorder="1" applyProtection="1">
      <protection locked="0"/>
    </xf>
    <xf numFmtId="0" fontId="6" fillId="7" borderId="0" xfId="0" applyFont="1" applyFill="1" applyBorder="1" applyProtection="1">
      <protection locked="0"/>
    </xf>
    <xf numFmtId="0" fontId="6" fillId="0" borderId="48" xfId="0" applyFont="1" applyBorder="1" applyProtection="1">
      <protection locked="0"/>
    </xf>
    <xf numFmtId="177" fontId="6" fillId="0" borderId="2" xfId="0" applyNumberFormat="1" applyFont="1" applyBorder="1" applyProtection="1">
      <protection locked="0"/>
    </xf>
    <xf numFmtId="0" fontId="27" fillId="7" borderId="0" xfId="0" applyFont="1" applyFill="1" applyBorder="1" applyProtection="1">
      <protection locked="0"/>
    </xf>
    <xf numFmtId="0" fontId="6" fillId="0" borderId="49" xfId="0" applyFont="1" applyBorder="1" applyProtection="1">
      <protection locked="0"/>
    </xf>
    <xf numFmtId="177" fontId="27" fillId="0" borderId="2" xfId="0" applyNumberFormat="1" applyFont="1" applyBorder="1" applyProtection="1">
      <protection locked="0"/>
    </xf>
    <xf numFmtId="0" fontId="0" fillId="7" borderId="46" xfId="0" applyFill="1" applyBorder="1" applyProtection="1">
      <protection locked="0"/>
    </xf>
    <xf numFmtId="0" fontId="2" fillId="0" borderId="47" xfId="0" applyFont="1" applyBorder="1" applyProtection="1">
      <protection locked="0"/>
    </xf>
    <xf numFmtId="0" fontId="2" fillId="7" borderId="47" xfId="0" applyFont="1" applyFill="1" applyBorder="1" applyProtection="1">
      <protection locked="0"/>
    </xf>
    <xf numFmtId="175" fontId="0" fillId="0" borderId="0" xfId="0" applyNumberFormat="1" applyFont="1" applyFill="1" applyBorder="1" applyProtection="1">
      <protection locked="0"/>
    </xf>
    <xf numFmtId="0" fontId="6" fillId="0" borderId="50" xfId="0" applyFont="1" applyFill="1" applyBorder="1" applyProtection="1">
      <protection locked="0"/>
    </xf>
    <xf numFmtId="177" fontId="6" fillId="0" borderId="2" xfId="0" applyNumberFormat="1" applyFont="1" applyFill="1" applyBorder="1" applyProtection="1">
      <protection locked="0"/>
    </xf>
    <xf numFmtId="0" fontId="28" fillId="0" borderId="0" xfId="0" applyFont="1" applyBorder="1" applyProtection="1">
      <protection locked="0"/>
    </xf>
    <xf numFmtId="0" fontId="0" fillId="0" borderId="48" xfId="0" applyFill="1" applyBorder="1" applyProtection="1">
      <protection locked="0"/>
    </xf>
    <xf numFmtId="177" fontId="11" fillId="0" borderId="2" xfId="0" applyNumberFormat="1" applyFont="1" applyFill="1" applyBorder="1"/>
    <xf numFmtId="0" fontId="0" fillId="0" borderId="0" xfId="0" applyFont="1" applyFill="1" applyBorder="1" applyProtection="1">
      <protection locked="0"/>
    </xf>
    <xf numFmtId="0" fontId="0" fillId="7" borderId="0" xfId="0" applyFont="1" applyFill="1" applyBorder="1" applyAlignment="1" applyProtection="1">
      <alignment wrapText="1"/>
      <protection locked="0"/>
    </xf>
    <xf numFmtId="0" fontId="0" fillId="0" borderId="48" xfId="0" applyFont="1" applyFill="1" applyBorder="1" applyProtection="1">
      <protection locked="0"/>
    </xf>
    <xf numFmtId="177" fontId="6" fillId="0" borderId="2" xfId="0" applyNumberFormat="1" applyFont="1" applyFill="1" applyBorder="1"/>
    <xf numFmtId="175" fontId="6" fillId="0" borderId="0" xfId="0" applyNumberFormat="1" applyFont="1" applyFill="1" applyBorder="1" applyAlignment="1" applyProtection="1">
      <alignment horizontal="center" wrapText="1"/>
      <protection locked="0"/>
    </xf>
    <xf numFmtId="0" fontId="6" fillId="0" borderId="48" xfId="0" applyFont="1" applyFill="1" applyBorder="1" applyProtection="1">
      <protection locked="0"/>
    </xf>
    <xf numFmtId="0" fontId="11" fillId="10" borderId="0" xfId="0" applyFont="1" applyFill="1" applyBorder="1" applyProtection="1">
      <protection locked="0"/>
    </xf>
    <xf numFmtId="0" fontId="19" fillId="0" borderId="48" xfId="0" applyFont="1" applyFill="1" applyBorder="1" applyProtection="1">
      <protection locked="0"/>
    </xf>
    <xf numFmtId="0" fontId="21" fillId="0" borderId="0" xfId="0" applyFont="1" applyBorder="1" applyAlignment="1" applyProtection="1">
      <alignment horizontal="center"/>
      <protection locked="0"/>
    </xf>
    <xf numFmtId="177" fontId="0" fillId="0" borderId="0" xfId="0" applyNumberFormat="1" applyFont="1" applyBorder="1" applyProtection="1">
      <protection locked="0"/>
    </xf>
    <xf numFmtId="15" fontId="2" fillId="0" borderId="0" xfId="0" applyNumberFormat="1" applyFont="1" applyBorder="1" applyAlignment="1" applyProtection="1">
      <alignment horizontal="center"/>
      <protection locked="0"/>
    </xf>
    <xf numFmtId="0" fontId="35" fillId="0" borderId="0" xfId="0" applyFont="1"/>
    <xf numFmtId="0" fontId="0" fillId="11" borderId="2" xfId="0" applyFill="1" applyBorder="1" applyAlignment="1">
      <alignment horizontal="center"/>
    </xf>
    <xf numFmtId="0" fontId="0" fillId="11" borderId="38" xfId="0" applyFill="1" applyBorder="1" applyAlignment="1">
      <alignment horizontal="center"/>
    </xf>
    <xf numFmtId="0" fontId="2" fillId="11" borderId="51" xfId="0" applyFont="1" applyFill="1" applyBorder="1"/>
    <xf numFmtId="0" fontId="0" fillId="0" borderId="3" xfId="0" applyFill="1" applyBorder="1" applyAlignment="1">
      <alignment horizontal="center"/>
    </xf>
    <xf numFmtId="0" fontId="0" fillId="0" borderId="2" xfId="0" applyFill="1" applyBorder="1" applyAlignment="1">
      <alignment horizontal="center"/>
    </xf>
    <xf numFmtId="0" fontId="0" fillId="0" borderId="38" xfId="0" applyFill="1" applyBorder="1" applyAlignment="1">
      <alignment horizontal="center"/>
    </xf>
    <xf numFmtId="0" fontId="0" fillId="0" borderId="52" xfId="0" applyFill="1" applyBorder="1"/>
    <xf numFmtId="4" fontId="0" fillId="0" borderId="29" xfId="0" applyNumberFormat="1" applyFill="1" applyBorder="1"/>
    <xf numFmtId="4" fontId="0" fillId="0" borderId="53" xfId="0" applyNumberFormat="1" applyFill="1" applyBorder="1"/>
    <xf numFmtId="4" fontId="0" fillId="0" borderId="54" xfId="0" applyNumberFormat="1" applyFill="1" applyBorder="1"/>
    <xf numFmtId="0" fontId="0" fillId="0" borderId="55" xfId="0" applyBorder="1"/>
    <xf numFmtId="4" fontId="0" fillId="0" borderId="2" xfId="0" applyNumberFormat="1" applyBorder="1"/>
    <xf numFmtId="0" fontId="21" fillId="0" borderId="56" xfId="0" applyFont="1" applyBorder="1" applyAlignment="1">
      <alignment horizontal="left"/>
    </xf>
    <xf numFmtId="0" fontId="21" fillId="0" borderId="57" xfId="0" applyFont="1" applyBorder="1" applyAlignment="1">
      <alignment horizontal="center"/>
    </xf>
    <xf numFmtId="0" fontId="21" fillId="0" borderId="58" xfId="0" applyFont="1" applyBorder="1" applyAlignment="1">
      <alignment horizontal="center"/>
    </xf>
    <xf numFmtId="4" fontId="36" fillId="0" borderId="59" xfId="0" applyNumberFormat="1" applyFont="1" applyBorder="1"/>
    <xf numFmtId="0" fontId="21" fillId="0" borderId="0" xfId="0" applyFont="1" applyBorder="1" applyAlignment="1">
      <alignment horizontal="center"/>
    </xf>
    <xf numFmtId="4" fontId="36" fillId="0" borderId="0" xfId="0" applyNumberFormat="1" applyFont="1" applyBorder="1"/>
    <xf numFmtId="0" fontId="2" fillId="0" borderId="51" xfId="0" applyFont="1" applyBorder="1"/>
    <xf numFmtId="4" fontId="0" fillId="0" borderId="60" xfId="0" applyNumberFormat="1" applyBorder="1"/>
    <xf numFmtId="4" fontId="0" fillId="0" borderId="61" xfId="0" applyNumberFormat="1" applyBorder="1"/>
    <xf numFmtId="0" fontId="0" fillId="0" borderId="52" xfId="0" applyBorder="1"/>
    <xf numFmtId="4" fontId="0" fillId="0" borderId="29" xfId="0" applyNumberFormat="1" applyBorder="1"/>
    <xf numFmtId="4" fontId="0" fillId="0" borderId="54" xfId="0" applyNumberFormat="1" applyBorder="1"/>
    <xf numFmtId="0" fontId="0" fillId="12" borderId="62" xfId="0" applyFill="1" applyBorder="1"/>
    <xf numFmtId="4" fontId="0" fillId="0" borderId="63" xfId="0" applyNumberFormat="1" applyBorder="1"/>
    <xf numFmtId="4" fontId="0" fillId="0" borderId="62" xfId="0" applyNumberFormat="1" applyBorder="1"/>
    <xf numFmtId="0" fontId="0" fillId="12" borderId="64" xfId="0" applyFill="1" applyBorder="1"/>
    <xf numFmtId="4" fontId="0" fillId="0" borderId="65" xfId="0" applyNumberFormat="1" applyBorder="1"/>
    <xf numFmtId="4" fontId="0" fillId="0" borderId="64" xfId="0" applyNumberFormat="1" applyBorder="1"/>
    <xf numFmtId="0" fontId="37" fillId="0" borderId="56" xfId="0" applyFont="1" applyBorder="1" applyAlignment="1">
      <alignment horizontal="left"/>
    </xf>
    <xf numFmtId="0" fontId="37" fillId="0" borderId="57" xfId="0" applyFont="1" applyBorder="1" applyAlignment="1">
      <alignment horizontal="center"/>
    </xf>
    <xf numFmtId="0" fontId="37" fillId="0" borderId="58" xfId="0" applyFont="1" applyBorder="1" applyAlignment="1">
      <alignment horizontal="center"/>
    </xf>
    <xf numFmtId="4" fontId="37" fillId="0" borderId="59" xfId="0" applyNumberFormat="1" applyFont="1" applyBorder="1"/>
    <xf numFmtId="0" fontId="38" fillId="7" borderId="0" xfId="0" applyFont="1" applyFill="1" applyAlignment="1">
      <alignment horizontal="right"/>
    </xf>
    <xf numFmtId="4" fontId="38" fillId="7" borderId="0" xfId="0" applyNumberFormat="1" applyFont="1" applyFill="1"/>
  </cellXfs>
  <cellStyles count="4">
    <cellStyle name="Euro" xfId="3"/>
    <cellStyle name="Monétaire" xfId="1" builtinId="4"/>
    <cellStyle name="Normal" xfId="0" builtinId="0"/>
    <cellStyle name="Pourcentage"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202018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P 2018"/>
      <sheetName val="Prévision"/>
      <sheetName val="salaires 13"/>
      <sheetName val="salaires 14"/>
      <sheetName val="salaires 2015"/>
      <sheetName val="salaires 2016"/>
      <sheetName val="salaires 2017"/>
      <sheetName val="salaire 2018"/>
    </sheetNames>
    <sheetDataSet>
      <sheetData sheetId="0"/>
      <sheetData sheetId="1">
        <row r="12">
          <cell r="G12">
            <v>2700</v>
          </cell>
        </row>
        <row r="17">
          <cell r="B17">
            <v>21820</v>
          </cell>
          <cell r="C17">
            <v>12200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P64"/>
  <sheetViews>
    <sheetView workbookViewId="0">
      <selection sqref="A1:XFD1048576"/>
    </sheetView>
  </sheetViews>
  <sheetFormatPr baseColWidth="10" defaultRowHeight="15"/>
  <cols>
    <col min="1" max="7" width="11.42578125" style="1"/>
    <col min="8" max="13" width="11.42578125" style="3"/>
    <col min="14" max="15" width="11.42578125" style="168"/>
    <col min="16" max="16384" width="11.42578125" style="1"/>
  </cols>
  <sheetData>
    <row r="1" spans="1:16" ht="15.75" thickBot="1">
      <c r="B1" s="2"/>
      <c r="N1" s="1"/>
      <c r="O1" s="1"/>
    </row>
    <row r="2" spans="1:16" ht="16.5" thickTop="1" thickBot="1">
      <c r="A2" s="4" t="s">
        <v>0</v>
      </c>
      <c r="B2" s="5">
        <v>2017</v>
      </c>
      <c r="C2" s="6" t="s">
        <v>1</v>
      </c>
      <c r="D2" s="7">
        <f>SUM(D3:D21)</f>
        <v>4458</v>
      </c>
      <c r="E2" s="8" t="s">
        <v>2</v>
      </c>
      <c r="F2" s="9">
        <f>SUM(F3:F13)</f>
        <v>65220</v>
      </c>
      <c r="G2" s="10"/>
      <c r="H2" s="11"/>
      <c r="I2" s="11"/>
      <c r="J2" s="11"/>
      <c r="K2" s="12"/>
      <c r="N2" s="1"/>
      <c r="O2" s="1"/>
    </row>
    <row r="3" spans="1:16">
      <c r="A3" s="13" t="s">
        <v>3</v>
      </c>
      <c r="B3" s="14">
        <f>SUM(B4:B17)</f>
        <v>555148</v>
      </c>
      <c r="C3" s="15" t="s">
        <v>4</v>
      </c>
      <c r="D3" s="16">
        <v>50</v>
      </c>
      <c r="E3" s="17"/>
      <c r="F3" s="18"/>
      <c r="G3" s="19"/>
      <c r="H3" s="20" t="s">
        <v>5</v>
      </c>
      <c r="J3" s="11"/>
      <c r="N3" s="1"/>
      <c r="O3" s="1"/>
    </row>
    <row r="4" spans="1:16">
      <c r="A4" s="21" t="s">
        <v>6</v>
      </c>
      <c r="B4" s="22">
        <f>F16+F17+93124</f>
        <v>194512</v>
      </c>
      <c r="C4" s="23" t="s">
        <v>7</v>
      </c>
      <c r="D4" s="24">
        <v>90</v>
      </c>
      <c r="E4" s="17"/>
      <c r="F4" s="25"/>
      <c r="G4" s="19"/>
      <c r="H4" s="26" t="s">
        <v>8</v>
      </c>
      <c r="I4" s="27">
        <f>I24-I5</f>
        <v>0</v>
      </c>
      <c r="J4" s="11"/>
      <c r="N4" s="1"/>
      <c r="O4" s="1"/>
      <c r="P4" s="28"/>
    </row>
    <row r="5" spans="1:16">
      <c r="A5" s="21" t="s">
        <v>9</v>
      </c>
      <c r="B5" s="29">
        <v>144000</v>
      </c>
      <c r="C5" s="23" t="s">
        <v>10</v>
      </c>
      <c r="D5" s="24">
        <v>170</v>
      </c>
      <c r="E5" s="17"/>
      <c r="F5" s="30"/>
      <c r="G5" s="19"/>
      <c r="H5" s="31" t="s">
        <v>3</v>
      </c>
      <c r="I5" s="32">
        <f>SUM(I6:I23)</f>
        <v>458333</v>
      </c>
      <c r="J5" s="33"/>
      <c r="K5" s="34"/>
      <c r="L5" s="35"/>
      <c r="M5" s="35"/>
      <c r="N5" s="1"/>
      <c r="O5" s="1"/>
    </row>
    <row r="6" spans="1:16">
      <c r="A6" s="21" t="s">
        <v>11</v>
      </c>
      <c r="B6" s="36">
        <f>D2+F2+D26</f>
        <v>87539</v>
      </c>
      <c r="C6" s="23" t="s">
        <v>12</v>
      </c>
      <c r="D6" s="24">
        <v>170</v>
      </c>
      <c r="E6" s="17" t="s">
        <v>13</v>
      </c>
      <c r="F6" s="37">
        <v>60000</v>
      </c>
      <c r="G6" s="19"/>
      <c r="H6" s="38"/>
      <c r="I6" s="39"/>
      <c r="J6" s="34"/>
      <c r="L6" s="34"/>
      <c r="M6" s="34"/>
      <c r="N6" s="1"/>
      <c r="O6" s="1"/>
    </row>
    <row r="7" spans="1:16">
      <c r="A7" s="21" t="s">
        <v>14</v>
      </c>
      <c r="B7" s="29">
        <v>17550</v>
      </c>
      <c r="C7" s="23" t="s">
        <v>15</v>
      </c>
      <c r="D7" s="24">
        <v>390</v>
      </c>
      <c r="E7" s="28" t="s">
        <v>16</v>
      </c>
      <c r="F7" s="40">
        <f>509+160</f>
        <v>669</v>
      </c>
      <c r="G7" s="19"/>
      <c r="H7" s="41"/>
      <c r="I7" s="42"/>
      <c r="J7" s="34"/>
      <c r="K7" s="34"/>
      <c r="L7" s="34"/>
      <c r="M7" s="34"/>
      <c r="N7" s="1"/>
      <c r="O7" s="1"/>
    </row>
    <row r="8" spans="1:16">
      <c r="A8" s="21" t="s">
        <v>17</v>
      </c>
      <c r="B8" s="43">
        <v>47</v>
      </c>
      <c r="C8" s="23" t="s">
        <v>18</v>
      </c>
      <c r="D8" s="44">
        <v>250</v>
      </c>
      <c r="E8" s="17" t="s">
        <v>19</v>
      </c>
      <c r="F8" s="18">
        <v>1954</v>
      </c>
      <c r="G8" s="19"/>
      <c r="H8" s="41"/>
      <c r="I8" s="42"/>
      <c r="J8" s="34"/>
      <c r="K8" s="34"/>
      <c r="L8" s="34"/>
      <c r="M8" s="34"/>
      <c r="N8" s="34"/>
      <c r="O8" s="1"/>
    </row>
    <row r="9" spans="1:16">
      <c r="A9" s="21" t="s">
        <v>20</v>
      </c>
      <c r="B9" s="45"/>
      <c r="C9" s="23" t="s">
        <v>21</v>
      </c>
      <c r="D9" s="24">
        <v>209</v>
      </c>
      <c r="E9" s="17" t="s">
        <v>22</v>
      </c>
      <c r="F9" s="40">
        <v>390</v>
      </c>
      <c r="G9" s="19"/>
      <c r="H9" s="46"/>
      <c r="I9" s="47"/>
      <c r="J9" s="34"/>
      <c r="K9" s="34"/>
      <c r="L9" s="34"/>
      <c r="M9" s="34"/>
      <c r="N9" s="1"/>
      <c r="O9" s="1"/>
    </row>
    <row r="10" spans="1:16">
      <c r="A10" s="21" t="s">
        <v>23</v>
      </c>
      <c r="B10" s="43"/>
      <c r="C10" s="23" t="s">
        <v>24</v>
      </c>
      <c r="D10" s="24">
        <v>150</v>
      </c>
      <c r="E10" s="17" t="s">
        <v>25</v>
      </c>
      <c r="F10" s="40">
        <v>915</v>
      </c>
      <c r="G10" s="48"/>
      <c r="H10" s="49" t="s">
        <v>26</v>
      </c>
      <c r="I10" s="50">
        <f>K23</f>
        <v>31900</v>
      </c>
      <c r="J10" s="51" t="s">
        <v>27</v>
      </c>
      <c r="K10" s="52" t="s">
        <v>28</v>
      </c>
      <c r="L10" s="52" t="s">
        <v>29</v>
      </c>
      <c r="M10" s="52" t="s">
        <v>30</v>
      </c>
      <c r="N10" s="1"/>
      <c r="O10" s="1"/>
    </row>
    <row r="11" spans="1:16">
      <c r="A11" s="21" t="s">
        <v>31</v>
      </c>
      <c r="B11" s="43">
        <v>0</v>
      </c>
      <c r="C11" s="23" t="s">
        <v>32</v>
      </c>
      <c r="D11" s="24">
        <v>1500</v>
      </c>
      <c r="E11" s="17" t="s">
        <v>33</v>
      </c>
      <c r="F11" s="18"/>
      <c r="G11" s="48"/>
      <c r="H11" s="53" t="s">
        <v>34</v>
      </c>
      <c r="I11" s="54">
        <f>L23</f>
        <v>300220</v>
      </c>
      <c r="J11" s="55" t="s">
        <v>35</v>
      </c>
      <c r="K11" s="56">
        <v>0</v>
      </c>
      <c r="L11" s="56"/>
      <c r="M11" s="57">
        <f>K11+L11</f>
        <v>0</v>
      </c>
      <c r="N11" s="1"/>
      <c r="O11" s="1"/>
    </row>
    <row r="12" spans="1:16">
      <c r="A12" s="21" t="s">
        <v>36</v>
      </c>
      <c r="B12" s="58">
        <v>111500</v>
      </c>
      <c r="C12" s="23" t="s">
        <v>37</v>
      </c>
      <c r="D12" s="24">
        <v>350</v>
      </c>
      <c r="E12" s="17" t="s">
        <v>38</v>
      </c>
      <c r="F12" s="18">
        <v>1142</v>
      </c>
      <c r="G12" s="19"/>
      <c r="H12" s="53" t="s">
        <v>39</v>
      </c>
      <c r="I12" s="59">
        <v>23213</v>
      </c>
      <c r="J12" s="60" t="s">
        <v>40</v>
      </c>
      <c r="K12" s="57">
        <f>[1]Prévision!C17</f>
        <v>12200</v>
      </c>
      <c r="L12" s="61"/>
      <c r="M12" s="57">
        <f>K12+L12</f>
        <v>12200</v>
      </c>
      <c r="N12" s="1"/>
      <c r="O12" s="1"/>
    </row>
    <row r="13" spans="1:16">
      <c r="A13" s="21" t="s">
        <v>41</v>
      </c>
      <c r="C13" s="23" t="s">
        <v>42</v>
      </c>
      <c r="D13" s="24">
        <v>90</v>
      </c>
      <c r="E13" s="62" t="s">
        <v>43</v>
      </c>
      <c r="F13" s="30">
        <v>150</v>
      </c>
      <c r="G13" s="19"/>
      <c r="I13" s="63"/>
      <c r="J13" s="53" t="s">
        <v>44</v>
      </c>
      <c r="K13" s="56">
        <v>17000</v>
      </c>
      <c r="L13" s="56"/>
      <c r="M13" s="57">
        <f t="shared" ref="M13:M23" si="0">K13+L13</f>
        <v>17000</v>
      </c>
      <c r="N13" s="1"/>
      <c r="O13" s="1"/>
    </row>
    <row r="14" spans="1:16" ht="15.75" thickBot="1">
      <c r="A14" s="21" t="s">
        <v>45</v>
      </c>
      <c r="B14" s="58">
        <v>0</v>
      </c>
      <c r="C14" s="23" t="s">
        <v>46</v>
      </c>
      <c r="D14" s="24">
        <v>250</v>
      </c>
      <c r="E14" s="62"/>
      <c r="F14" s="30"/>
      <c r="G14" s="19"/>
      <c r="H14" s="53" t="s">
        <v>47</v>
      </c>
      <c r="I14" s="63">
        <v>4000</v>
      </c>
      <c r="J14" s="53" t="s">
        <v>48</v>
      </c>
      <c r="K14" s="56"/>
      <c r="L14" s="56">
        <f>232000*1.2</f>
        <v>278400</v>
      </c>
      <c r="M14" s="57">
        <f t="shared" si="0"/>
        <v>278400</v>
      </c>
      <c r="N14" s="1"/>
      <c r="O14" s="1"/>
    </row>
    <row r="15" spans="1:16">
      <c r="A15" s="21"/>
      <c r="B15" s="64"/>
      <c r="C15" s="23" t="s">
        <v>49</v>
      </c>
      <c r="D15" s="24">
        <v>150</v>
      </c>
      <c r="E15" s="65" t="s">
        <v>50</v>
      </c>
      <c r="F15" s="66"/>
      <c r="G15" s="19"/>
      <c r="H15" s="53"/>
      <c r="I15" s="59"/>
      <c r="J15" s="60"/>
      <c r="K15" s="56"/>
      <c r="L15" s="67"/>
      <c r="M15" s="57">
        <f t="shared" si="0"/>
        <v>0</v>
      </c>
      <c r="N15" s="1"/>
      <c r="O15" s="1"/>
    </row>
    <row r="16" spans="1:16">
      <c r="A16" s="21"/>
      <c r="B16" s="64"/>
      <c r="C16" s="23" t="s">
        <v>51</v>
      </c>
      <c r="D16" s="68">
        <v>90</v>
      </c>
      <c r="E16" s="69" t="s">
        <v>52</v>
      </c>
      <c r="F16" s="25">
        <v>61388</v>
      </c>
      <c r="G16" s="19"/>
      <c r="H16" s="60"/>
      <c r="I16" s="56"/>
      <c r="J16" s="70"/>
      <c r="K16" s="56"/>
      <c r="L16" s="56"/>
      <c r="M16" s="57">
        <f t="shared" si="0"/>
        <v>0</v>
      </c>
      <c r="N16" s="1"/>
      <c r="O16" s="1"/>
    </row>
    <row r="17" spans="1:15" ht="15.75" thickBot="1">
      <c r="A17" s="71"/>
      <c r="B17" s="64"/>
      <c r="C17" s="23" t="s">
        <v>53</v>
      </c>
      <c r="D17" s="24">
        <v>90</v>
      </c>
      <c r="E17" s="72" t="s">
        <v>54</v>
      </c>
      <c r="F17" s="25">
        <v>40000</v>
      </c>
      <c r="G17" s="19"/>
      <c r="H17" s="53"/>
      <c r="I17" s="59"/>
      <c r="J17" s="60" t="s">
        <v>55</v>
      </c>
      <c r="K17" s="73">
        <f>[1]Prévision!G12</f>
        <v>2700</v>
      </c>
      <c r="L17" s="56">
        <f>[1]Prévision!B17</f>
        <v>21820</v>
      </c>
      <c r="M17" s="57">
        <f t="shared" si="0"/>
        <v>24520</v>
      </c>
      <c r="N17" s="1"/>
      <c r="O17" s="1"/>
    </row>
    <row r="18" spans="1:15" ht="15.75" thickBot="1">
      <c r="A18" s="21"/>
      <c r="B18" s="64"/>
      <c r="C18" s="23" t="s">
        <v>56</v>
      </c>
      <c r="D18" s="24">
        <v>75</v>
      </c>
      <c r="E18" s="17"/>
      <c r="F18" s="18"/>
      <c r="G18" s="19"/>
      <c r="H18" s="53"/>
      <c r="J18" s="74" t="s">
        <v>57</v>
      </c>
      <c r="K18" s="73">
        <v>0</v>
      </c>
      <c r="L18" s="56"/>
      <c r="M18" s="57">
        <f t="shared" si="0"/>
        <v>0</v>
      </c>
      <c r="N18" s="1"/>
      <c r="O18" s="1"/>
    </row>
    <row r="19" spans="1:15" ht="15.75" thickBot="1">
      <c r="A19" s="75" t="s">
        <v>58</v>
      </c>
      <c r="B19" s="76">
        <f>SUM(B20:B34)</f>
        <v>555148</v>
      </c>
      <c r="C19" s="23" t="s">
        <v>59</v>
      </c>
      <c r="D19" s="24">
        <v>90</v>
      </c>
      <c r="E19" s="77"/>
      <c r="F19" s="78"/>
      <c r="G19" s="19"/>
      <c r="H19" s="53" t="s">
        <v>60</v>
      </c>
      <c r="I19" s="79">
        <v>50000</v>
      </c>
      <c r="J19" s="80" t="s">
        <v>61</v>
      </c>
      <c r="K19" s="73"/>
      <c r="L19" s="12"/>
      <c r="M19" s="57">
        <f t="shared" si="0"/>
        <v>0</v>
      </c>
      <c r="N19" s="1"/>
      <c r="O19" s="1"/>
    </row>
    <row r="20" spans="1:15">
      <c r="A20" s="21" t="s">
        <v>62</v>
      </c>
      <c r="B20" s="81">
        <v>35000</v>
      </c>
      <c r="C20" s="82" t="s">
        <v>63</v>
      </c>
      <c r="D20" s="83">
        <v>250</v>
      </c>
      <c r="F20" s="84"/>
      <c r="G20" s="19"/>
      <c r="H20" s="53" t="s">
        <v>64</v>
      </c>
      <c r="I20" s="79">
        <v>49000</v>
      </c>
      <c r="J20" s="85" t="s">
        <v>65</v>
      </c>
      <c r="K20" s="56"/>
      <c r="L20" s="56"/>
      <c r="M20" s="57">
        <f t="shared" si="0"/>
        <v>0</v>
      </c>
      <c r="N20" s="1"/>
      <c r="O20" s="1"/>
    </row>
    <row r="21" spans="1:15">
      <c r="A21" s="21" t="s">
        <v>66</v>
      </c>
      <c r="B21" s="64"/>
      <c r="C21" s="82" t="s">
        <v>67</v>
      </c>
      <c r="D21" s="86">
        <v>44</v>
      </c>
      <c r="E21" s="17"/>
      <c r="F21" s="18"/>
      <c r="G21" s="19"/>
      <c r="H21" s="53"/>
      <c r="I21" s="59"/>
      <c r="J21" s="85"/>
      <c r="K21" s="85"/>
      <c r="L21" s="85"/>
      <c r="M21" s="57">
        <f t="shared" si="0"/>
        <v>0</v>
      </c>
      <c r="N21" s="1"/>
      <c r="O21" s="1"/>
    </row>
    <row r="22" spans="1:15">
      <c r="A22" s="21" t="s">
        <v>68</v>
      </c>
      <c r="B22" s="87">
        <f>G53</f>
        <v>247303</v>
      </c>
      <c r="E22" s="88"/>
      <c r="F22" s="89"/>
      <c r="G22" s="19"/>
      <c r="H22" s="53" t="s">
        <v>69</v>
      </c>
      <c r="I22" s="59"/>
      <c r="J22" s="85"/>
      <c r="K22" s="56"/>
      <c r="L22" s="56"/>
      <c r="M22" s="57">
        <f t="shared" si="0"/>
        <v>0</v>
      </c>
      <c r="N22" s="1"/>
      <c r="O22" s="1"/>
    </row>
    <row r="23" spans="1:15" ht="15.75" thickBot="1">
      <c r="A23" s="21" t="s">
        <v>70</v>
      </c>
      <c r="B23" s="87">
        <f>G41</f>
        <v>103721</v>
      </c>
      <c r="C23" s="90"/>
      <c r="G23" s="19"/>
      <c r="H23" s="53"/>
      <c r="I23" s="59"/>
      <c r="J23" s="91" t="s">
        <v>71</v>
      </c>
      <c r="K23" s="92">
        <f>SUM(K11:K22)</f>
        <v>31900</v>
      </c>
      <c r="L23" s="92">
        <f>SUM(L11:L22)</f>
        <v>300220</v>
      </c>
      <c r="M23" s="57">
        <f t="shared" si="0"/>
        <v>332120</v>
      </c>
      <c r="N23" s="1"/>
      <c r="O23" s="1"/>
    </row>
    <row r="24" spans="1:15" ht="15.75">
      <c r="A24" s="21" t="s">
        <v>72</v>
      </c>
      <c r="B24" s="81">
        <v>36000</v>
      </c>
      <c r="C24" s="90"/>
      <c r="D24" s="90"/>
      <c r="E24" s="17"/>
      <c r="F24" s="93"/>
      <c r="G24" s="19"/>
      <c r="H24" s="94" t="s">
        <v>73</v>
      </c>
      <c r="I24" s="95">
        <f>SUM(I25:I39)</f>
        <v>458333</v>
      </c>
      <c r="J24" s="34"/>
      <c r="K24" s="96"/>
      <c r="L24" s="96"/>
      <c r="M24" s="96"/>
      <c r="N24" s="1"/>
      <c r="O24" s="97"/>
    </row>
    <row r="25" spans="1:15" ht="15.75" thickBot="1">
      <c r="A25" s="21" t="s">
        <v>74</v>
      </c>
      <c r="B25" s="98"/>
      <c r="C25" s="99"/>
      <c r="D25" s="100"/>
      <c r="E25" s="17"/>
      <c r="F25" s="93"/>
      <c r="G25" s="19"/>
      <c r="H25" s="101" t="s">
        <v>75</v>
      </c>
      <c r="I25" s="102">
        <f>B12</f>
        <v>111500</v>
      </c>
      <c r="J25" s="34"/>
      <c r="K25" s="96"/>
      <c r="L25" s="96"/>
      <c r="M25" s="96"/>
      <c r="N25" s="1"/>
      <c r="O25" s="103"/>
    </row>
    <row r="26" spans="1:15" ht="15.75" thickBot="1">
      <c r="A26" s="21" t="s">
        <v>76</v>
      </c>
      <c r="B26" s="87">
        <v>0</v>
      </c>
      <c r="C26" s="104" t="s">
        <v>77</v>
      </c>
      <c r="D26" s="105">
        <v>17861</v>
      </c>
      <c r="E26" s="17"/>
      <c r="F26" s="93"/>
      <c r="G26" s="19"/>
      <c r="H26" s="106"/>
      <c r="I26" s="107"/>
      <c r="J26" s="108" t="s">
        <v>78</v>
      </c>
      <c r="K26" s="109"/>
      <c r="L26" s="109"/>
      <c r="M26" s="110" t="s">
        <v>30</v>
      </c>
      <c r="N26" s="1"/>
      <c r="O26" s="1"/>
    </row>
    <row r="27" spans="1:15">
      <c r="A27" s="21" t="s">
        <v>79</v>
      </c>
      <c r="B27" s="98"/>
      <c r="C27" s="99"/>
      <c r="D27" s="111"/>
      <c r="E27" s="17"/>
      <c r="F27" s="93"/>
      <c r="G27" s="19"/>
      <c r="H27" s="112" t="s">
        <v>80</v>
      </c>
      <c r="I27" s="107">
        <v>18500</v>
      </c>
      <c r="J27" s="113" t="s">
        <v>81</v>
      </c>
      <c r="K27" s="114">
        <v>0</v>
      </c>
      <c r="L27" s="114"/>
      <c r="M27" s="115">
        <f>K27+L27</f>
        <v>0</v>
      </c>
      <c r="N27" s="34"/>
      <c r="O27" s="1"/>
    </row>
    <row r="28" spans="1:15">
      <c r="A28" s="21" t="s">
        <v>82</v>
      </c>
      <c r="B28" s="98"/>
      <c r="C28" s="17"/>
      <c r="D28" s="17"/>
      <c r="E28" s="17"/>
      <c r="F28" s="116" t="s">
        <v>83</v>
      </c>
      <c r="G28" s="19"/>
      <c r="H28" s="11" t="s">
        <v>84</v>
      </c>
      <c r="I28" s="12"/>
      <c r="J28" s="60" t="s">
        <v>40</v>
      </c>
      <c r="K28" s="117"/>
      <c r="L28" s="118"/>
      <c r="M28" s="115"/>
      <c r="N28" s="1"/>
      <c r="O28" s="1"/>
    </row>
    <row r="29" spans="1:15" ht="15.75" thickBot="1">
      <c r="A29" s="21" t="s">
        <v>85</v>
      </c>
      <c r="B29" s="64"/>
      <c r="C29" s="17"/>
      <c r="D29" s="17"/>
      <c r="E29" s="17"/>
      <c r="F29" s="119">
        <f>D30+I4</f>
        <v>0</v>
      </c>
      <c r="G29" s="19"/>
      <c r="H29" s="120">
        <v>1068</v>
      </c>
      <c r="I29" s="121">
        <v>55112</v>
      </c>
      <c r="J29" s="122" t="s">
        <v>86</v>
      </c>
      <c r="K29" s="123"/>
      <c r="L29" s="123"/>
      <c r="M29" s="115"/>
      <c r="N29" s="124"/>
      <c r="O29" s="1"/>
    </row>
    <row r="30" spans="1:15" ht="15.75" thickTop="1">
      <c r="A30" s="21" t="s">
        <v>87</v>
      </c>
      <c r="B30" s="125">
        <v>133124</v>
      </c>
      <c r="C30" s="126" t="s">
        <v>88</v>
      </c>
      <c r="D30" s="127">
        <f>B19-B3</f>
        <v>0</v>
      </c>
      <c r="E30" s="17"/>
      <c r="F30" s="93"/>
      <c r="G30" s="19"/>
      <c r="H30" s="11" t="s">
        <v>89</v>
      </c>
      <c r="I30" s="123">
        <f>K39</f>
        <v>0</v>
      </c>
      <c r="J30" s="113"/>
      <c r="K30" s="128"/>
      <c r="L30" s="129"/>
      <c r="M30" s="115"/>
      <c r="N30" s="124"/>
      <c r="O30" s="1"/>
    </row>
    <row r="31" spans="1:15">
      <c r="A31" s="21"/>
      <c r="B31" s="130"/>
      <c r="C31" s="17"/>
      <c r="D31" s="131"/>
      <c r="E31" s="17"/>
      <c r="F31" s="93"/>
      <c r="G31" s="19"/>
      <c r="H31" s="132" t="s">
        <v>90</v>
      </c>
      <c r="I31" s="118">
        <f>L39</f>
        <v>1500</v>
      </c>
      <c r="J31" s="113"/>
      <c r="K31" s="128"/>
      <c r="L31" s="123">
        <v>0</v>
      </c>
      <c r="M31" s="115"/>
      <c r="N31" s="1"/>
      <c r="O31" s="1"/>
    </row>
    <row r="32" spans="1:15">
      <c r="A32" s="21"/>
      <c r="B32" s="133"/>
      <c r="C32" s="17"/>
      <c r="D32" s="17"/>
      <c r="E32" s="17"/>
      <c r="F32" s="93"/>
      <c r="G32" s="19"/>
      <c r="H32" s="134" t="s">
        <v>91</v>
      </c>
      <c r="I32" s="118">
        <f>232000*0.2</f>
        <v>46400</v>
      </c>
      <c r="J32" s="113"/>
      <c r="K32" s="118"/>
      <c r="L32" s="135"/>
      <c r="M32" s="115"/>
      <c r="N32" s="1"/>
      <c r="O32" s="1"/>
    </row>
    <row r="33" spans="1:15">
      <c r="A33" s="21"/>
      <c r="B33" s="136"/>
      <c r="C33" s="137"/>
      <c r="D33" s="17"/>
      <c r="E33" s="17"/>
      <c r="F33" s="93"/>
      <c r="G33" s="19"/>
      <c r="H33" s="11" t="s">
        <v>92</v>
      </c>
      <c r="I33" s="123">
        <v>6921</v>
      </c>
      <c r="J33" s="113" t="s">
        <v>93</v>
      </c>
      <c r="K33" s="117"/>
      <c r="L33" s="138">
        <v>1500</v>
      </c>
      <c r="M33" s="115"/>
      <c r="N33" s="1"/>
      <c r="O33" s="1"/>
    </row>
    <row r="34" spans="1:15">
      <c r="A34" s="21"/>
      <c r="B34" s="136"/>
      <c r="C34" s="137"/>
      <c r="D34" s="17"/>
      <c r="E34" s="17"/>
      <c r="F34" s="93"/>
      <c r="G34" s="19"/>
      <c r="H34" s="139" t="s">
        <v>94</v>
      </c>
      <c r="I34" s="117">
        <f>192000*0.35</f>
        <v>67200</v>
      </c>
      <c r="J34" s="113"/>
      <c r="K34" s="123"/>
      <c r="L34" s="123"/>
      <c r="M34" s="115"/>
      <c r="N34" s="1"/>
      <c r="O34" s="1"/>
    </row>
    <row r="35" spans="1:15" ht="15.75" thickBot="1">
      <c r="A35" s="71"/>
      <c r="B35" s="71"/>
      <c r="C35" s="140"/>
      <c r="D35" s="141"/>
      <c r="E35" s="141"/>
      <c r="F35" s="142"/>
      <c r="G35" s="19"/>
      <c r="H35" s="11" t="s">
        <v>95</v>
      </c>
      <c r="I35" s="123">
        <v>30000</v>
      </c>
      <c r="J35" s="113"/>
      <c r="K35" s="117"/>
      <c r="L35" s="123"/>
      <c r="M35" s="115"/>
      <c r="N35" s="1"/>
      <c r="O35" s="1"/>
    </row>
    <row r="36" spans="1:15">
      <c r="A36"/>
      <c r="B36"/>
      <c r="C36"/>
      <c r="D36" s="17"/>
      <c r="F36" s="17"/>
      <c r="G36" s="19"/>
      <c r="H36" s="143" t="s">
        <v>96</v>
      </c>
      <c r="I36" s="144">
        <v>50000</v>
      </c>
      <c r="J36" s="113"/>
      <c r="K36" s="117"/>
      <c r="L36" s="123"/>
      <c r="M36" s="115"/>
      <c r="N36" s="145"/>
      <c r="O36" s="1"/>
    </row>
    <row r="37" spans="1:15">
      <c r="A37"/>
      <c r="B37" s="146"/>
      <c r="C37"/>
      <c r="D37" s="147"/>
      <c r="E37" s="17"/>
      <c r="F37" s="17"/>
      <c r="G37" s="19"/>
      <c r="H37" s="11" t="s">
        <v>97</v>
      </c>
      <c r="I37" s="148">
        <f>192000*0.35</f>
        <v>67200</v>
      </c>
      <c r="J37" s="113"/>
      <c r="K37" s="149"/>
      <c r="L37" s="150"/>
      <c r="M37" s="115"/>
      <c r="N37" s="1"/>
      <c r="O37" s="1"/>
    </row>
    <row r="38" spans="1:15" ht="15.75" thickBot="1">
      <c r="A38"/>
      <c r="B38"/>
      <c r="C38"/>
      <c r="D38" s="17"/>
      <c r="E38" s="151"/>
      <c r="F38" s="152"/>
      <c r="G38" s="19"/>
      <c r="H38" s="11" t="s">
        <v>47</v>
      </c>
      <c r="I38" s="148">
        <v>4000</v>
      </c>
      <c r="J38" s="113"/>
      <c r="K38" s="123"/>
      <c r="L38" s="114"/>
      <c r="M38" s="115"/>
      <c r="N38" s="1"/>
      <c r="O38" s="1"/>
    </row>
    <row r="39" spans="1:15" ht="15.75" thickBot="1">
      <c r="A39"/>
      <c r="B39"/>
      <c r="C39"/>
      <c r="D39" s="17"/>
      <c r="E39" s="17"/>
      <c r="F39" s="17"/>
      <c r="G39" s="19"/>
      <c r="H39" s="153" t="s">
        <v>98</v>
      </c>
      <c r="I39" s="154"/>
      <c r="J39" s="155" t="s">
        <v>30</v>
      </c>
      <c r="K39" s="156">
        <f>SUM(K27:K38)</f>
        <v>0</v>
      </c>
      <c r="L39" s="157">
        <f>SUM(L27:L38)</f>
        <v>1500</v>
      </c>
      <c r="M39" s="158">
        <f>SUM(M27:M38)</f>
        <v>0</v>
      </c>
      <c r="N39" s="1"/>
      <c r="O39" s="1"/>
    </row>
    <row r="40" spans="1:15" ht="16.5" thickBot="1">
      <c r="A40" s="159" t="s">
        <v>99</v>
      </c>
      <c r="B40" s="160">
        <v>2013</v>
      </c>
      <c r="C40" s="160">
        <v>2014</v>
      </c>
      <c r="D40" s="160">
        <v>2015</v>
      </c>
      <c r="E40" s="160">
        <v>2016</v>
      </c>
      <c r="F40" s="161">
        <v>2017</v>
      </c>
      <c r="G40" s="17">
        <v>2018</v>
      </c>
      <c r="H40" s="162"/>
      <c r="I40" s="70"/>
      <c r="J40" s="11"/>
      <c r="N40" s="1"/>
      <c r="O40" s="1"/>
    </row>
    <row r="41" spans="1:15" ht="15.75" thickBot="1">
      <c r="A41" s="163" t="s">
        <v>100</v>
      </c>
      <c r="B41" s="164">
        <v>135459</v>
      </c>
      <c r="C41" s="164"/>
      <c r="D41" s="164">
        <v>120692</v>
      </c>
      <c r="E41" s="164">
        <v>110761</v>
      </c>
      <c r="F41" s="165">
        <f>SUM(F42:F52)</f>
        <v>114436</v>
      </c>
      <c r="G41" s="165">
        <f>SUM(G42:G52)</f>
        <v>103721</v>
      </c>
      <c r="H41" s="166"/>
      <c r="I41" s="167">
        <f>H42-G42</f>
        <v>933</v>
      </c>
      <c r="J41" s="168"/>
      <c r="K41" s="168"/>
      <c r="L41" s="1"/>
      <c r="M41" s="1"/>
      <c r="N41" s="1"/>
      <c r="O41" s="1"/>
    </row>
    <row r="42" spans="1:15">
      <c r="A42" s="159" t="s">
        <v>101</v>
      </c>
      <c r="B42" s="169">
        <v>68311</v>
      </c>
      <c r="C42" s="169">
        <v>65640</v>
      </c>
      <c r="D42" s="169">
        <v>56958</v>
      </c>
      <c r="E42" s="170">
        <v>47459</v>
      </c>
      <c r="F42" s="171">
        <v>47459</v>
      </c>
      <c r="G42" s="172">
        <v>38757</v>
      </c>
      <c r="H42" s="166">
        <v>39690</v>
      </c>
      <c r="I42" s="167">
        <f>H43-G43</f>
        <v>1000</v>
      </c>
      <c r="J42" s="168"/>
      <c r="K42" s="168"/>
      <c r="L42" s="1"/>
      <c r="M42" s="1"/>
      <c r="N42" s="1"/>
      <c r="O42" s="1"/>
    </row>
    <row r="43" spans="1:15">
      <c r="A43" s="173" t="s">
        <v>102</v>
      </c>
      <c r="B43" s="169">
        <v>7932</v>
      </c>
      <c r="C43" s="169">
        <v>8912</v>
      </c>
      <c r="D43" s="169">
        <v>9897</v>
      </c>
      <c r="E43" s="174">
        <v>10881</v>
      </c>
      <c r="F43" s="171">
        <v>10881</v>
      </c>
      <c r="G43" s="172">
        <v>11878</v>
      </c>
      <c r="H43" s="166">
        <v>12878</v>
      </c>
      <c r="I43" s="167">
        <f>H43-G43</f>
        <v>1000</v>
      </c>
      <c r="J43" s="168"/>
      <c r="K43" s="168"/>
      <c r="L43" s="1"/>
      <c r="M43" s="1"/>
      <c r="N43" s="1"/>
      <c r="O43" s="1"/>
    </row>
    <row r="44" spans="1:15">
      <c r="A44" s="173" t="s">
        <v>103</v>
      </c>
      <c r="B44" s="175">
        <v>1397</v>
      </c>
      <c r="C44" s="175"/>
      <c r="D44" s="28">
        <v>0</v>
      </c>
      <c r="E44" s="174">
        <v>2895</v>
      </c>
      <c r="F44" s="171">
        <v>2895</v>
      </c>
      <c r="G44" s="176">
        <v>2973</v>
      </c>
      <c r="H44" s="166">
        <v>2972</v>
      </c>
      <c r="I44" s="167">
        <f>H45-G45</f>
        <v>0</v>
      </c>
      <c r="J44" s="168"/>
      <c r="K44" s="168"/>
      <c r="L44" s="1"/>
      <c r="M44" s="1"/>
      <c r="N44" s="1"/>
      <c r="O44" s="1"/>
    </row>
    <row r="45" spans="1:15">
      <c r="A45" s="177" t="s">
        <v>104</v>
      </c>
      <c r="B45" s="28">
        <v>483</v>
      </c>
      <c r="C45" s="28"/>
      <c r="D45" s="28">
        <v>202</v>
      </c>
      <c r="E45" s="178">
        <v>171</v>
      </c>
      <c r="F45" s="179">
        <v>53</v>
      </c>
      <c r="G45" s="179">
        <v>0</v>
      </c>
      <c r="H45" s="166"/>
      <c r="I45" s="167"/>
      <c r="J45" s="168"/>
      <c r="K45" s="168"/>
      <c r="L45" s="1"/>
      <c r="M45" s="1"/>
      <c r="N45" s="1"/>
      <c r="O45" s="1"/>
    </row>
    <row r="46" spans="1:15">
      <c r="A46" s="173" t="s">
        <v>105</v>
      </c>
      <c r="B46" s="28">
        <v>5515</v>
      </c>
      <c r="C46" s="28"/>
      <c r="D46" s="28">
        <v>4438</v>
      </c>
      <c r="E46" s="178">
        <v>4071</v>
      </c>
      <c r="F46" s="179">
        <v>3517</v>
      </c>
      <c r="G46" s="179">
        <v>3200</v>
      </c>
      <c r="H46" s="166"/>
      <c r="I46" s="167"/>
      <c r="J46" s="168"/>
      <c r="K46" s="168"/>
      <c r="L46" s="1"/>
      <c r="M46" s="1"/>
      <c r="N46" s="1"/>
      <c r="O46" s="1"/>
    </row>
    <row r="47" spans="1:15">
      <c r="A47" s="173" t="s">
        <v>106</v>
      </c>
      <c r="B47" s="28">
        <v>3204</v>
      </c>
      <c r="C47" s="28"/>
      <c r="D47" s="28">
        <v>5304</v>
      </c>
      <c r="E47" s="178">
        <v>4286</v>
      </c>
      <c r="F47" s="179">
        <v>5958</v>
      </c>
      <c r="G47" s="179">
        <v>6273</v>
      </c>
      <c r="H47" s="166"/>
      <c r="I47" s="167"/>
      <c r="J47" s="168"/>
      <c r="K47" s="168"/>
      <c r="L47" s="1"/>
      <c r="M47" s="1"/>
      <c r="N47" s="1"/>
      <c r="O47" s="1"/>
    </row>
    <row r="48" spans="1:15">
      <c r="A48" s="177" t="s">
        <v>107</v>
      </c>
      <c r="B48" s="175"/>
      <c r="C48" s="175"/>
      <c r="D48" s="175">
        <v>2200</v>
      </c>
      <c r="E48" s="178">
        <v>2200</v>
      </c>
      <c r="F48" s="179">
        <v>1865</v>
      </c>
      <c r="G48" s="176">
        <v>2715</v>
      </c>
      <c r="H48" s="166"/>
      <c r="I48" s="167"/>
      <c r="J48" s="168"/>
      <c r="K48" s="168"/>
      <c r="L48" s="1"/>
      <c r="M48" s="1"/>
      <c r="N48" s="1"/>
      <c r="O48" s="1"/>
    </row>
    <row r="49" spans="1:15">
      <c r="A49" s="173" t="s">
        <v>108</v>
      </c>
      <c r="B49" s="28">
        <v>13455</v>
      </c>
      <c r="C49" s="28">
        <v>13500</v>
      </c>
      <c r="D49" s="28">
        <v>12251</v>
      </c>
      <c r="E49" s="178">
        <v>12251</v>
      </c>
      <c r="F49" s="176"/>
      <c r="G49" s="176"/>
      <c r="H49" s="166"/>
      <c r="I49" s="167"/>
      <c r="J49" s="168"/>
      <c r="K49" s="168"/>
      <c r="L49" s="1"/>
      <c r="M49" s="1"/>
      <c r="N49" s="1"/>
      <c r="O49" s="1"/>
    </row>
    <row r="50" spans="1:15">
      <c r="A50" s="177" t="s">
        <v>109</v>
      </c>
      <c r="B50" s="28">
        <v>32841</v>
      </c>
      <c r="C50" s="28">
        <v>27442</v>
      </c>
      <c r="D50" s="28">
        <v>27442</v>
      </c>
      <c r="E50" s="178">
        <v>27442</v>
      </c>
      <c r="F50" s="179">
        <v>27442</v>
      </c>
      <c r="G50" s="176">
        <v>25155</v>
      </c>
      <c r="H50" s="166"/>
      <c r="I50" s="167"/>
      <c r="J50" s="168"/>
      <c r="K50" s="168"/>
      <c r="L50" s="1"/>
      <c r="M50" s="1"/>
      <c r="N50" s="1"/>
      <c r="O50" s="1"/>
    </row>
    <row r="51" spans="1:15">
      <c r="A51" s="180" t="s">
        <v>110</v>
      </c>
      <c r="B51" s="28"/>
      <c r="C51" s="28"/>
      <c r="D51" s="28"/>
      <c r="E51" s="181"/>
      <c r="F51" s="182">
        <v>1022</v>
      </c>
      <c r="G51" s="179">
        <v>0</v>
      </c>
      <c r="H51" s="166"/>
      <c r="I51" s="167"/>
      <c r="J51" s="168"/>
      <c r="K51" s="168"/>
      <c r="L51" s="1"/>
      <c r="M51" s="1"/>
      <c r="N51" s="1"/>
      <c r="O51" s="1"/>
    </row>
    <row r="52" spans="1:15" ht="15.75" thickBot="1">
      <c r="A52" s="177" t="s">
        <v>111</v>
      </c>
      <c r="B52" s="28">
        <v>2321</v>
      </c>
      <c r="C52" s="28"/>
      <c r="D52" s="28">
        <v>2000</v>
      </c>
      <c r="E52" s="181">
        <v>2000</v>
      </c>
      <c r="F52" s="171">
        <v>13344</v>
      </c>
      <c r="G52" s="171">
        <v>12770</v>
      </c>
      <c r="H52" s="166">
        <v>8051</v>
      </c>
      <c r="I52" s="167">
        <f>H52-G52</f>
        <v>-4719</v>
      </c>
      <c r="J52" s="168"/>
      <c r="K52" s="168"/>
      <c r="L52" s="1"/>
      <c r="M52" s="1"/>
      <c r="N52" s="1"/>
      <c r="O52" s="1"/>
    </row>
    <row r="53" spans="1:15" ht="15.75" thickBot="1">
      <c r="A53" s="183" t="s">
        <v>112</v>
      </c>
      <c r="B53" s="184">
        <v>253802</v>
      </c>
      <c r="C53" s="184"/>
      <c r="D53" s="184">
        <v>267762</v>
      </c>
      <c r="E53" s="185">
        <v>265581</v>
      </c>
      <c r="F53" s="185">
        <f>SUM(F54:F60)</f>
        <v>246640</v>
      </c>
      <c r="G53" s="185">
        <f>SUM(G54:G60)</f>
        <v>247303</v>
      </c>
      <c r="H53" s="186"/>
      <c r="I53" s="167"/>
    </row>
    <row r="54" spans="1:15">
      <c r="A54" s="177" t="s">
        <v>113</v>
      </c>
      <c r="B54" s="28">
        <v>166042</v>
      </c>
      <c r="C54" s="28">
        <v>168035</v>
      </c>
      <c r="D54" s="28">
        <v>181002</v>
      </c>
      <c r="E54" s="187">
        <v>174280</v>
      </c>
      <c r="F54" s="188">
        <v>168556</v>
      </c>
      <c r="G54" s="188">
        <v>173922</v>
      </c>
      <c r="H54" s="186"/>
      <c r="I54" s="167"/>
    </row>
    <row r="55" spans="1:15">
      <c r="A55" s="173" t="s">
        <v>114</v>
      </c>
      <c r="B55" s="189"/>
      <c r="C55" s="189"/>
      <c r="E55" s="190"/>
      <c r="F55" s="191"/>
      <c r="G55" s="192"/>
      <c r="H55" s="186"/>
      <c r="I55" s="167"/>
    </row>
    <row r="56" spans="1:15" ht="75">
      <c r="A56" s="193" t="s">
        <v>115</v>
      </c>
      <c r="E56" s="194"/>
      <c r="F56" s="191"/>
      <c r="G56" s="195">
        <v>2100</v>
      </c>
      <c r="H56" s="196"/>
      <c r="I56" s="167"/>
    </row>
    <row r="57" spans="1:15">
      <c r="A57" s="173" t="s">
        <v>116</v>
      </c>
      <c r="B57" s="1">
        <v>59633</v>
      </c>
      <c r="C57" s="1">
        <v>52189</v>
      </c>
      <c r="D57" s="1">
        <v>52189</v>
      </c>
      <c r="E57" s="197">
        <v>52189</v>
      </c>
      <c r="F57" s="195">
        <v>52189</v>
      </c>
      <c r="G57" s="195">
        <v>52133</v>
      </c>
      <c r="H57" s="186"/>
      <c r="I57" s="167"/>
    </row>
    <row r="58" spans="1:15">
      <c r="A58" s="177" t="s">
        <v>117</v>
      </c>
      <c r="B58" s="1">
        <v>11624</v>
      </c>
      <c r="C58" s="198">
        <v>11264</v>
      </c>
      <c r="D58" s="1">
        <v>12246</v>
      </c>
      <c r="E58" s="197">
        <v>14579</v>
      </c>
      <c r="F58" s="195">
        <v>6945</v>
      </c>
      <c r="G58" s="195">
        <v>6743</v>
      </c>
      <c r="H58" s="186"/>
      <c r="I58" s="167"/>
    </row>
    <row r="59" spans="1:15">
      <c r="A59" s="177" t="s">
        <v>118</v>
      </c>
      <c r="B59" s="1">
        <v>15649</v>
      </c>
      <c r="C59" s="1">
        <v>16141</v>
      </c>
      <c r="D59" s="1">
        <v>16484</v>
      </c>
      <c r="E59" s="199">
        <v>16649</v>
      </c>
      <c r="F59" s="195">
        <v>11708</v>
      </c>
      <c r="G59" s="195">
        <v>4990</v>
      </c>
      <c r="H59" s="186"/>
      <c r="I59" s="167"/>
    </row>
    <row r="60" spans="1:15">
      <c r="A60" s="177" t="s">
        <v>119</v>
      </c>
      <c r="B60" s="1">
        <v>854</v>
      </c>
      <c r="D60" s="1">
        <v>5841</v>
      </c>
      <c r="E60" s="199">
        <v>7242</v>
      </c>
      <c r="F60" s="179">
        <v>7242</v>
      </c>
      <c r="G60" s="179">
        <v>7415</v>
      </c>
      <c r="H60" s="166">
        <v>9021</v>
      </c>
      <c r="I60" s="167">
        <f>H60-G60</f>
        <v>1606</v>
      </c>
    </row>
    <row r="61" spans="1:15" ht="15.75">
      <c r="D61" s="200"/>
      <c r="G61" s="201"/>
      <c r="H61" s="1"/>
      <c r="I61" s="3">
        <f>SUM(I42:I60)</f>
        <v>-1113</v>
      </c>
    </row>
    <row r="62" spans="1:15" ht="15.75">
      <c r="D62" s="200"/>
      <c r="F62" s="202"/>
      <c r="H62" s="1"/>
    </row>
    <row r="63" spans="1:15">
      <c r="H63" s="1"/>
    </row>
    <row r="64" spans="1:15">
      <c r="H64" s="1"/>
    </row>
  </sheetData>
  <mergeCells count="1">
    <mergeCell ref="E15:F1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B1:G25"/>
  <sheetViews>
    <sheetView tabSelected="1" workbookViewId="0">
      <selection activeCell="D7" sqref="D7"/>
    </sheetView>
  </sheetViews>
  <sheetFormatPr baseColWidth="10" defaultRowHeight="15"/>
  <cols>
    <col min="2" max="2" width="14.42578125" customWidth="1"/>
    <col min="4" max="4" width="17.5703125" customWidth="1"/>
    <col min="6" max="6" width="19.140625" customWidth="1"/>
  </cols>
  <sheetData>
    <row r="1" spans="2:7" ht="20.25">
      <c r="B1" s="203" t="s">
        <v>120</v>
      </c>
    </row>
    <row r="4" spans="2:7" ht="15.75" thickBot="1">
      <c r="C4" s="204" t="s">
        <v>121</v>
      </c>
      <c r="D4" s="204" t="s">
        <v>122</v>
      </c>
      <c r="E4" s="205" t="s">
        <v>71</v>
      </c>
      <c r="F4" s="204">
        <v>2019</v>
      </c>
    </row>
    <row r="5" spans="2:7" ht="15.75" thickBot="1">
      <c r="B5" s="206" t="s">
        <v>123</v>
      </c>
      <c r="C5" s="207"/>
      <c r="D5" s="208"/>
      <c r="E5" s="209"/>
      <c r="F5" s="208"/>
    </row>
    <row r="6" spans="2:7" ht="15.75" thickBot="1">
      <c r="B6" s="210" t="s">
        <v>124</v>
      </c>
      <c r="C6" s="211">
        <v>1833.95</v>
      </c>
      <c r="D6" s="211">
        <v>786.56</v>
      </c>
      <c r="E6" s="212">
        <f t="shared" ref="E6:E10" si="0">SUM(C6:D6)</f>
        <v>2620.5100000000002</v>
      </c>
      <c r="F6" s="213">
        <f>E6*12</f>
        <v>31446.120000000003</v>
      </c>
    </row>
    <row r="7" spans="2:7" ht="15.75" thickBot="1">
      <c r="B7" s="214" t="s">
        <v>125</v>
      </c>
      <c r="C7" s="215">
        <v>908.33</v>
      </c>
      <c r="D7" s="215">
        <v>331.65</v>
      </c>
      <c r="E7" s="212">
        <f t="shared" si="0"/>
        <v>1239.98</v>
      </c>
      <c r="F7" s="213">
        <f>E7*12</f>
        <v>14879.76</v>
      </c>
    </row>
    <row r="8" spans="2:7" ht="15.75" thickBot="1">
      <c r="B8" s="214" t="s">
        <v>126</v>
      </c>
      <c r="C8" s="215">
        <v>2022.65</v>
      </c>
      <c r="D8" s="215">
        <v>844.69</v>
      </c>
      <c r="E8" s="212">
        <f t="shared" si="0"/>
        <v>2867.34</v>
      </c>
      <c r="F8" s="213">
        <f>E8*12</f>
        <v>34408.080000000002</v>
      </c>
    </row>
    <row r="9" spans="2:7" ht="15.75" thickBot="1">
      <c r="B9" s="214" t="s">
        <v>127</v>
      </c>
      <c r="C9" s="215">
        <v>2154</v>
      </c>
      <c r="D9" s="215">
        <v>900.11</v>
      </c>
      <c r="E9" s="212">
        <f t="shared" si="0"/>
        <v>3054.11</v>
      </c>
      <c r="F9" s="213">
        <f>E9*12</f>
        <v>36649.32</v>
      </c>
    </row>
    <row r="10" spans="2:7">
      <c r="B10" s="214" t="s">
        <v>128</v>
      </c>
      <c r="C10" s="215">
        <v>1320.94</v>
      </c>
      <c r="D10" s="215">
        <v>484.56</v>
      </c>
      <c r="E10" s="212">
        <f t="shared" si="0"/>
        <v>1805.5</v>
      </c>
      <c r="F10" s="213">
        <f>E10*12</f>
        <v>21666</v>
      </c>
      <c r="G10" t="s">
        <v>129</v>
      </c>
    </row>
    <row r="11" spans="2:7" ht="18.75" thickBot="1">
      <c r="B11" s="216" t="s">
        <v>140</v>
      </c>
      <c r="C11" s="217"/>
      <c r="D11" s="217"/>
      <c r="E11" s="218"/>
      <c r="F11" s="219">
        <f>SUM(F6:F10)</f>
        <v>139049.28</v>
      </c>
    </row>
    <row r="12" spans="2:7" ht="18.75" thickBot="1">
      <c r="B12" s="220"/>
      <c r="C12" s="220"/>
      <c r="D12" s="220"/>
      <c r="E12" s="220"/>
      <c r="F12" s="221"/>
    </row>
    <row r="13" spans="2:7" ht="15.75" thickBot="1">
      <c r="B13" s="222" t="s">
        <v>130</v>
      </c>
      <c r="C13" s="223"/>
      <c r="D13" s="224"/>
      <c r="E13" s="224"/>
      <c r="F13" s="224"/>
    </row>
    <row r="14" spans="2:7" ht="15.75" thickBot="1">
      <c r="B14" s="225" t="s">
        <v>131</v>
      </c>
      <c r="C14" s="226">
        <v>661.2</v>
      </c>
      <c r="D14" s="226">
        <v>27.77</v>
      </c>
      <c r="E14" s="226">
        <f>SUM(C14:D14)</f>
        <v>688.97</v>
      </c>
      <c r="F14" s="227">
        <f>E14*12</f>
        <v>8267.64</v>
      </c>
    </row>
    <row r="15" spans="2:7" ht="15.75" thickBot="1">
      <c r="B15" s="214" t="s">
        <v>132</v>
      </c>
      <c r="C15" s="215">
        <v>256.7</v>
      </c>
      <c r="D15" s="215">
        <v>10.78</v>
      </c>
      <c r="E15" s="226">
        <f>SUM(C15:D15)</f>
        <v>267.47999999999996</v>
      </c>
      <c r="F15" s="227">
        <f>E15*12</f>
        <v>3209.7599999999993</v>
      </c>
    </row>
    <row r="16" spans="2:7" ht="15.75" thickBot="1">
      <c r="B16" s="214" t="s">
        <v>133</v>
      </c>
      <c r="C16" s="215">
        <v>256.7</v>
      </c>
      <c r="D16" s="215">
        <v>10.78</v>
      </c>
      <c r="E16" s="226">
        <f>SUM(C16:D16)</f>
        <v>267.47999999999996</v>
      </c>
      <c r="F16" s="227">
        <f>E16*12</f>
        <v>3209.7599999999993</v>
      </c>
    </row>
    <row r="17" spans="2:6" ht="15.75" thickBot="1">
      <c r="B17" s="214" t="s">
        <v>134</v>
      </c>
      <c r="C17" s="215">
        <v>256.7</v>
      </c>
      <c r="D17" s="215">
        <v>10.78</v>
      </c>
      <c r="E17" s="226">
        <f>SUM(C17:D17)</f>
        <v>267.47999999999996</v>
      </c>
      <c r="F17" s="227">
        <f>E17*12</f>
        <v>3209.7599999999993</v>
      </c>
    </row>
    <row r="18" spans="2:6">
      <c r="B18" s="214" t="s">
        <v>135</v>
      </c>
      <c r="C18" s="215"/>
      <c r="D18" s="215"/>
      <c r="E18" s="215"/>
      <c r="F18" s="227">
        <v>50</v>
      </c>
    </row>
    <row r="19" spans="2:6" ht="18.75" thickBot="1">
      <c r="B19" s="216" t="s">
        <v>141</v>
      </c>
      <c r="C19" s="217"/>
      <c r="D19" s="217"/>
      <c r="E19" s="218"/>
      <c r="F19" s="219">
        <f>SUM(F14:F18)</f>
        <v>17946.919999999995</v>
      </c>
    </row>
    <row r="21" spans="2:6">
      <c r="B21" s="228" t="s">
        <v>136</v>
      </c>
      <c r="C21" s="229" t="s">
        <v>137</v>
      </c>
      <c r="D21" s="229"/>
      <c r="E21" s="229"/>
      <c r="F21" s="230">
        <v>3908.38</v>
      </c>
    </row>
    <row r="22" spans="2:6">
      <c r="B22" s="231" t="s">
        <v>136</v>
      </c>
      <c r="C22" s="232" t="s">
        <v>138</v>
      </c>
      <c r="D22" s="232"/>
      <c r="E22" s="232"/>
      <c r="F22" s="233">
        <v>189.21</v>
      </c>
    </row>
    <row r="23" spans="2:6" ht="21" thickBot="1">
      <c r="B23" s="234" t="s">
        <v>142</v>
      </c>
      <c r="C23" s="235"/>
      <c r="D23" s="235"/>
      <c r="E23" s="236"/>
      <c r="F23" s="237">
        <f>SUM(F11+F19+F21+F22)</f>
        <v>161093.78999999998</v>
      </c>
    </row>
    <row r="25" spans="2:6">
      <c r="E25" s="238" t="s">
        <v>139</v>
      </c>
      <c r="F25" s="239">
        <f>F23-F19</f>
        <v>143146.87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bp2018</vt:lpstr>
      <vt:lpstr>estim salaires 2019</vt:lpstr>
      <vt:lpstr>Feuil3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dcterms:created xsi:type="dcterms:W3CDTF">2019-02-07T14:44:07Z</dcterms:created>
  <dcterms:modified xsi:type="dcterms:W3CDTF">2019-02-07T15:38:08Z</dcterms:modified>
</cp:coreProperties>
</file>