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730" windowHeight="117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1" i="1"/>
  <c r="E28"/>
  <c r="H40"/>
  <c r="H37"/>
  <c r="H43" s="1"/>
  <c r="G43"/>
  <c r="H31"/>
  <c r="H28"/>
  <c r="H41"/>
  <c r="H38"/>
  <c r="H36"/>
  <c r="K9"/>
  <c r="D21"/>
  <c r="C21"/>
  <c r="H29" s="1"/>
  <c r="H14"/>
  <c r="E11"/>
  <c r="F9" s="1"/>
  <c r="G44" l="1"/>
  <c r="H46" s="1"/>
  <c r="E21"/>
  <c r="E24" s="1"/>
  <c r="F10"/>
  <c r="H10" s="1"/>
  <c r="H9"/>
  <c r="H21" l="1"/>
  <c r="H24" s="1"/>
  <c r="H26" s="1"/>
</calcChain>
</file>

<file path=xl/sharedStrings.xml><?xml version="1.0" encoding="utf-8"?>
<sst xmlns="http://schemas.openxmlformats.org/spreadsheetml/2006/main" count="54" uniqueCount="51">
  <si>
    <t>Dépenses - recettes Traverse AUSSAC</t>
  </si>
  <si>
    <t>Fonctionnement</t>
  </si>
  <si>
    <t xml:space="preserve">Investissement </t>
  </si>
  <si>
    <t>Dépenses H,T</t>
  </si>
  <si>
    <t>Dépenses H.T</t>
  </si>
  <si>
    <t xml:space="preserve">Travaux aménagement : </t>
  </si>
  <si>
    <t>DETR</t>
  </si>
  <si>
    <t>Lot 01</t>
  </si>
  <si>
    <t>Lot 02</t>
  </si>
  <si>
    <t xml:space="preserve">MO </t>
  </si>
  <si>
    <t>bande de roulement CD16</t>
  </si>
  <si>
    <t>Effacement des réseaux</t>
  </si>
  <si>
    <t>Levés topos</t>
  </si>
  <si>
    <t>Mobilier éclairage</t>
  </si>
  <si>
    <t>PAYES</t>
  </si>
  <si>
    <t>NON PAYES</t>
  </si>
  <si>
    <t>Investissement</t>
  </si>
  <si>
    <t>BASES</t>
  </si>
  <si>
    <t>% attribué</t>
  </si>
  <si>
    <t>Pubicité (DILA, SAPESO)</t>
  </si>
  <si>
    <t>amende de police</t>
  </si>
  <si>
    <t>DSIL</t>
  </si>
  <si>
    <t>Schéma bâti</t>
  </si>
  <si>
    <t>TOTAUX</t>
  </si>
  <si>
    <t>RESTE A PERCEVOIR</t>
  </si>
  <si>
    <t>Bande de roulement du lot 1</t>
  </si>
  <si>
    <t>calculée</t>
  </si>
  <si>
    <t>montant subv. Accordée</t>
  </si>
  <si>
    <t>Plafond</t>
  </si>
  <si>
    <t>RESTE A PAYER ttc</t>
  </si>
  <si>
    <t>budgété BP 2018</t>
  </si>
  <si>
    <t>Pour mémoire recettes BP 2018</t>
  </si>
  <si>
    <t>prêt relais  AUSSAC</t>
  </si>
  <si>
    <t>AMENDE DE POLICE</t>
  </si>
  <si>
    <t xml:space="preserve">DETR AUSSAC </t>
  </si>
  <si>
    <t>SCHEMA BATI</t>
  </si>
  <si>
    <t>prêt AUSSAC</t>
  </si>
  <si>
    <t>actualisation</t>
  </si>
  <si>
    <t>bande de roulement</t>
  </si>
  <si>
    <t>RESTE A CHARGE COMMUNE TTC fONCT + INV</t>
  </si>
  <si>
    <t>INVESTISSEMENT</t>
  </si>
  <si>
    <t>déjà payé TTC</t>
  </si>
  <si>
    <t>Non payé TTC</t>
  </si>
  <si>
    <t>situation avant actualisation</t>
  </si>
  <si>
    <t>differentiel recettes</t>
  </si>
  <si>
    <t>total</t>
  </si>
  <si>
    <t xml:space="preserve">situation après actualisation   </t>
  </si>
  <si>
    <t>FONCTIONNEMENT</t>
  </si>
  <si>
    <t>situation prévue</t>
  </si>
  <si>
    <t>sera compensé au 021 par le vire. De Fonct 2019</t>
  </si>
  <si>
    <t>DSIL  2019???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</si>
</sst>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8" fontId="4" fillId="0" borderId="0" xfId="0" applyNumberFormat="1" applyFont="1" applyAlignment="1">
      <alignment horizontal="right"/>
    </xf>
    <xf numFmtId="8" fontId="2" fillId="0" borderId="0" xfId="0" applyNumberFormat="1" applyFont="1"/>
    <xf numFmtId="0" fontId="2" fillId="0" borderId="0" xfId="0" applyFont="1"/>
    <xf numFmtId="44" fontId="4" fillId="0" borderId="0" xfId="0" applyNumberFormat="1" applyFont="1" applyAlignment="1">
      <alignment horizontal="right"/>
    </xf>
    <xf numFmtId="164" fontId="5" fillId="0" borderId="0" xfId="0" applyNumberFormat="1" applyFont="1"/>
    <xf numFmtId="8" fontId="4" fillId="0" borderId="0" xfId="0" applyNumberFormat="1" applyFont="1"/>
    <xf numFmtId="8" fontId="5" fillId="0" borderId="0" xfId="0" applyNumberFormat="1" applyFont="1"/>
    <xf numFmtId="8" fontId="0" fillId="0" borderId="0" xfId="0" applyNumberFormat="1"/>
    <xf numFmtId="0" fontId="3" fillId="0" borderId="0" xfId="0" applyFont="1" applyAlignment="1">
      <alignment horizontal="center"/>
    </xf>
    <xf numFmtId="9" fontId="2" fillId="0" borderId="0" xfId="1" applyFont="1"/>
    <xf numFmtId="8" fontId="0" fillId="0" borderId="0" xfId="0" applyNumberFormat="1" applyBorder="1"/>
    <xf numFmtId="164" fontId="5" fillId="0" borderId="0" xfId="0" applyNumberFormat="1" applyFont="1" applyBorder="1"/>
    <xf numFmtId="0" fontId="0" fillId="0" borderId="0" xfId="0" applyBorder="1"/>
    <xf numFmtId="8" fontId="2" fillId="0" borderId="0" xfId="0" applyNumberFormat="1" applyFont="1" applyBorder="1"/>
    <xf numFmtId="0" fontId="2" fillId="0" borderId="0" xfId="0" applyFont="1" applyBorder="1"/>
    <xf numFmtId="164" fontId="2" fillId="0" borderId="0" xfId="0" applyNumberFormat="1" applyFont="1" applyBorder="1"/>
    <xf numFmtId="9" fontId="0" fillId="0" borderId="0" xfId="0" applyNumberFormat="1"/>
    <xf numFmtId="0" fontId="6" fillId="0" borderId="0" xfId="0" applyFont="1" applyBorder="1" applyAlignment="1">
      <alignment horizontal="left"/>
    </xf>
    <xf numFmtId="44" fontId="0" fillId="0" borderId="0" xfId="0" applyNumberFormat="1" applyBorder="1"/>
    <xf numFmtId="8" fontId="0" fillId="0" borderId="1" xfId="0" applyNumberFormat="1" applyBorder="1"/>
    <xf numFmtId="0" fontId="0" fillId="0" borderId="0" xfId="0" applyAlignment="1">
      <alignment horizontal="center"/>
    </xf>
    <xf numFmtId="44" fontId="0" fillId="0" borderId="0" xfId="0" applyNumberFormat="1"/>
    <xf numFmtId="0" fontId="0" fillId="2" borderId="0" xfId="0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8" fontId="2" fillId="4" borderId="4" xfId="0" applyNumberFormat="1" applyFont="1" applyFill="1" applyBorder="1"/>
    <xf numFmtId="0" fontId="8" fillId="3" borderId="0" xfId="0" applyFont="1" applyFill="1"/>
    <xf numFmtId="44" fontId="0" fillId="0" borderId="0" xfId="0" applyNumberFormat="1" applyAlignment="1"/>
    <xf numFmtId="0" fontId="0" fillId="4" borderId="0" xfId="0" applyFill="1"/>
    <xf numFmtId="8" fontId="0" fillId="4" borderId="0" xfId="0" applyNumberFormat="1" applyFill="1"/>
    <xf numFmtId="8" fontId="7" fillId="4" borderId="0" xfId="0" applyNumberFormat="1" applyFont="1" applyFill="1"/>
    <xf numFmtId="44" fontId="0" fillId="4" borderId="0" xfId="0" applyNumberFormat="1" applyFill="1"/>
    <xf numFmtId="44" fontId="0" fillId="2" borderId="0" xfId="0" applyNumberFormat="1" applyFill="1"/>
    <xf numFmtId="0" fontId="6" fillId="6" borderId="2" xfId="0" applyFont="1" applyFill="1" applyBorder="1"/>
    <xf numFmtId="0" fontId="6" fillId="6" borderId="3" xfId="0" applyFont="1" applyFill="1" applyBorder="1" applyAlignment="1">
      <alignment horizontal="right"/>
    </xf>
    <xf numFmtId="44" fontId="6" fillId="6" borderId="4" xfId="0" applyNumberFormat="1" applyFont="1" applyFill="1" applyBorder="1" applyAlignment="1"/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4" fontId="0" fillId="0" borderId="0" xfId="0" applyNumberFormat="1"/>
    <xf numFmtId="0" fontId="6" fillId="5" borderId="0" xfId="0" applyFont="1" applyFill="1" applyAlignment="1">
      <alignment horizontal="right"/>
    </xf>
    <xf numFmtId="164" fontId="6" fillId="5" borderId="0" xfId="0" applyNumberFormat="1" applyFont="1" applyFill="1"/>
    <xf numFmtId="0" fontId="0" fillId="0" borderId="0" xfId="0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B25" workbookViewId="0">
      <selection activeCell="I35" sqref="I35"/>
    </sheetView>
  </sheetViews>
  <sheetFormatPr baseColWidth="10" defaultRowHeight="15"/>
  <cols>
    <col min="1" max="1" width="26.140625" customWidth="1"/>
    <col min="2" max="2" width="15.5703125" customWidth="1"/>
    <col min="3" max="4" width="18.5703125" customWidth="1"/>
    <col min="5" max="5" width="16.5703125" customWidth="1"/>
    <col min="6" max="6" width="24.140625" customWidth="1"/>
    <col min="7" max="7" width="12.85546875" bestFit="1" customWidth="1"/>
    <col min="8" max="8" width="22" bestFit="1" customWidth="1"/>
    <col min="10" max="10" width="22.7109375" bestFit="1" customWidth="1"/>
  </cols>
  <sheetData>
    <row r="1" spans="1:11" ht="21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11" ht="21">
      <c r="A2" s="9"/>
      <c r="B2" s="9"/>
      <c r="C2" s="9"/>
      <c r="D2" s="9"/>
      <c r="E2" s="9"/>
      <c r="F2" s="9"/>
      <c r="G2" s="9"/>
      <c r="H2" s="9"/>
      <c r="I2" s="9"/>
    </row>
    <row r="3" spans="1:11" ht="21">
      <c r="A3" s="9"/>
      <c r="B3" s="9"/>
      <c r="C3" s="9"/>
      <c r="D3" s="9"/>
      <c r="E3" s="9"/>
      <c r="F3" s="9"/>
      <c r="G3" s="9"/>
      <c r="H3" s="9"/>
      <c r="I3" s="9"/>
    </row>
    <row r="4" spans="1:11">
      <c r="B4" s="25" t="s">
        <v>14</v>
      </c>
      <c r="C4" s="25"/>
      <c r="D4" s="25" t="s">
        <v>15</v>
      </c>
      <c r="E4" s="25"/>
    </row>
    <row r="5" spans="1:11">
      <c r="B5" t="s">
        <v>1</v>
      </c>
      <c r="C5" t="s">
        <v>2</v>
      </c>
      <c r="D5" t="s">
        <v>1</v>
      </c>
      <c r="E5" t="s">
        <v>16</v>
      </c>
    </row>
    <row r="6" spans="1:11">
      <c r="B6" t="s">
        <v>3</v>
      </c>
      <c r="C6" t="s">
        <v>4</v>
      </c>
      <c r="F6" t="s">
        <v>17</v>
      </c>
      <c r="G6" t="s">
        <v>18</v>
      </c>
      <c r="H6" t="s">
        <v>26</v>
      </c>
      <c r="J6" t="s">
        <v>27</v>
      </c>
      <c r="K6" t="s">
        <v>28</v>
      </c>
    </row>
    <row r="8" spans="1:11" ht="18.75">
      <c r="A8" t="s">
        <v>5</v>
      </c>
      <c r="C8" s="1"/>
      <c r="E8" s="8"/>
      <c r="F8" s="2"/>
    </row>
    <row r="9" spans="1:11" ht="18.75">
      <c r="A9" t="s">
        <v>7</v>
      </c>
      <c r="C9" s="4"/>
      <c r="E9" s="1">
        <v>176272.3</v>
      </c>
      <c r="F9" s="2">
        <f>E9+E10+E11+C11+C17+C19</f>
        <v>196507.40999999997</v>
      </c>
      <c r="G9" s="17">
        <v>0.3</v>
      </c>
      <c r="H9" s="8">
        <f>F9*G9</f>
        <v>58952.222999999991</v>
      </c>
      <c r="I9" t="s">
        <v>6</v>
      </c>
      <c r="J9">
        <v>57962.7</v>
      </c>
      <c r="K9">
        <f>J9</f>
        <v>57962.7</v>
      </c>
    </row>
    <row r="10" spans="1:11" ht="18.75">
      <c r="A10" t="s">
        <v>8</v>
      </c>
      <c r="C10" s="4"/>
      <c r="E10" s="1">
        <v>8614.2999999999993</v>
      </c>
      <c r="F10" s="2">
        <f>F9</f>
        <v>196507.40999999997</v>
      </c>
      <c r="G10" s="17">
        <v>0.15</v>
      </c>
      <c r="H10" s="8">
        <f>F10*G10</f>
        <v>29476.111499999995</v>
      </c>
      <c r="I10" t="s">
        <v>21</v>
      </c>
    </row>
    <row r="11" spans="1:11" ht="18.75">
      <c r="A11" t="s">
        <v>9</v>
      </c>
      <c r="C11" s="4">
        <v>5960</v>
      </c>
      <c r="E11" s="4">
        <f>8060-C11</f>
        <v>2100</v>
      </c>
      <c r="F11" s="3"/>
    </row>
    <row r="12" spans="1:11" ht="18.75">
      <c r="A12" t="s">
        <v>25</v>
      </c>
      <c r="E12" s="4">
        <v>23204</v>
      </c>
      <c r="F12" s="2">
        <v>15470</v>
      </c>
      <c r="G12" s="10">
        <v>0.3</v>
      </c>
      <c r="H12" s="2">
        <v>4641</v>
      </c>
      <c r="I12" s="8" t="s">
        <v>20</v>
      </c>
    </row>
    <row r="13" spans="1:11" ht="18.75">
      <c r="C13" s="4"/>
      <c r="H13" s="2">
        <v>20000</v>
      </c>
      <c r="I13" t="s">
        <v>10</v>
      </c>
    </row>
    <row r="14" spans="1:11" ht="18.75">
      <c r="C14" s="4"/>
      <c r="F14" s="8">
        <v>56314.3</v>
      </c>
      <c r="G14" s="17">
        <v>0.3</v>
      </c>
      <c r="H14" s="2">
        <f>F14*G14</f>
        <v>16894.29</v>
      </c>
      <c r="I14" t="s">
        <v>22</v>
      </c>
    </row>
    <row r="15" spans="1:11" ht="18.75">
      <c r="C15" s="4"/>
      <c r="H15" s="2"/>
    </row>
    <row r="16" spans="1:11" ht="18.75">
      <c r="A16" t="s">
        <v>11</v>
      </c>
      <c r="C16" s="6">
        <v>0</v>
      </c>
      <c r="D16" s="5">
        <v>77395.37</v>
      </c>
      <c r="F16" s="3"/>
      <c r="I16" s="2"/>
    </row>
    <row r="17" spans="1:8" ht="18.75">
      <c r="A17" t="s">
        <v>12</v>
      </c>
      <c r="C17" s="7">
        <v>2320</v>
      </c>
      <c r="F17" s="3"/>
    </row>
    <row r="18" spans="1:8" ht="18.75">
      <c r="A18" t="s">
        <v>13</v>
      </c>
      <c r="E18" s="7">
        <v>16129.17</v>
      </c>
      <c r="F18" s="3"/>
    </row>
    <row r="19" spans="1:8" ht="18.75">
      <c r="A19" t="s">
        <v>19</v>
      </c>
      <c r="C19" s="7">
        <v>1240.81</v>
      </c>
      <c r="F19" s="3"/>
    </row>
    <row r="20" spans="1:8" ht="18.75">
      <c r="B20" s="18"/>
      <c r="C20" s="12"/>
      <c r="D20" s="13"/>
      <c r="E20" s="13"/>
      <c r="F20" s="14"/>
    </row>
    <row r="21" spans="1:8">
      <c r="A21" t="s">
        <v>23</v>
      </c>
      <c r="B21" s="13"/>
      <c r="C21" s="19">
        <f>SUM(C9:C20)</f>
        <v>9520.81</v>
      </c>
      <c r="D21" s="13">
        <f>SUM(D9:D20)</f>
        <v>77395.37</v>
      </c>
      <c r="E21" s="11">
        <f>SUM(E9:E20)</f>
        <v>226319.77</v>
      </c>
      <c r="F21" s="15"/>
      <c r="H21" s="8">
        <f>SUM(H10:H20)+K9</f>
        <v>128974.1015</v>
      </c>
    </row>
    <row r="22" spans="1:8">
      <c r="B22" s="13"/>
      <c r="C22" s="13"/>
      <c r="D22" s="13"/>
      <c r="E22" s="13"/>
      <c r="F22" s="15"/>
    </row>
    <row r="23" spans="1:8" ht="15.75" thickBot="1">
      <c r="B23" s="13"/>
      <c r="C23" s="16"/>
      <c r="D23" s="13"/>
      <c r="E23" s="13"/>
      <c r="F23" s="14"/>
    </row>
    <row r="24" spans="1:8" ht="15.75" thickBot="1">
      <c r="B24" s="13"/>
      <c r="C24" s="15" t="s">
        <v>29</v>
      </c>
      <c r="D24" s="13"/>
      <c r="E24" s="20">
        <f>(E21+D21)*1.2</f>
        <v>364458.16800000001</v>
      </c>
      <c r="F24" s="15" t="s">
        <v>24</v>
      </c>
      <c r="H24" s="8">
        <f>H21</f>
        <v>128974.1015</v>
      </c>
    </row>
    <row r="25" spans="1:8" ht="15.75" thickBot="1">
      <c r="B25" s="13"/>
      <c r="C25" s="13"/>
      <c r="D25" s="13"/>
      <c r="E25" s="13"/>
      <c r="F25" s="16"/>
    </row>
    <row r="26" spans="1:8" ht="15.75" thickBot="1">
      <c r="B26" s="13"/>
      <c r="C26" s="13"/>
      <c r="D26" s="27" t="s">
        <v>39</v>
      </c>
      <c r="E26" s="28"/>
      <c r="F26" s="28"/>
      <c r="G26" s="28"/>
      <c r="H26" s="29">
        <f>E24-H24</f>
        <v>235484.06650000002</v>
      </c>
    </row>
    <row r="27" spans="1:8">
      <c r="D27" s="41" t="s">
        <v>47</v>
      </c>
      <c r="E27" s="41"/>
      <c r="F27" s="40" t="s">
        <v>40</v>
      </c>
      <c r="G27" s="40"/>
      <c r="H27" s="40"/>
    </row>
    <row r="28" spans="1:8">
      <c r="D28" t="s">
        <v>42</v>
      </c>
      <c r="E28" s="42">
        <f>D16*1.2</f>
        <v>92874.443999999989</v>
      </c>
      <c r="F28" t="s">
        <v>42</v>
      </c>
      <c r="H28" s="22">
        <f>E21*1.2</f>
        <v>271583.72399999999</v>
      </c>
    </row>
    <row r="29" spans="1:8">
      <c r="F29" t="s">
        <v>41</v>
      </c>
      <c r="H29" s="22">
        <f>C21*1.2</f>
        <v>11424.972</v>
      </c>
    </row>
    <row r="30" spans="1:8">
      <c r="D30" t="s">
        <v>30</v>
      </c>
      <c r="E30" s="42">
        <v>93124</v>
      </c>
      <c r="F30" t="s">
        <v>30</v>
      </c>
      <c r="H30" s="22">
        <v>278400</v>
      </c>
    </row>
    <row r="31" spans="1:8" ht="15.75">
      <c r="D31" s="43" t="s">
        <v>48</v>
      </c>
      <c r="E31" s="44">
        <f>E30-E28</f>
        <v>249.55600000001141</v>
      </c>
      <c r="F31" t="s">
        <v>43</v>
      </c>
      <c r="H31" s="22">
        <f>H30-H29-H26</f>
        <v>31490.961499999976</v>
      </c>
    </row>
    <row r="33" spans="6:10">
      <c r="F33" s="25" t="s">
        <v>31</v>
      </c>
      <c r="G33" s="25"/>
      <c r="H33" s="21" t="s">
        <v>37</v>
      </c>
    </row>
    <row r="35" spans="6:10">
      <c r="F35" s="23" t="s">
        <v>32</v>
      </c>
      <c r="G35" s="36">
        <v>46400</v>
      </c>
      <c r="H35" s="33">
        <v>40000</v>
      </c>
    </row>
    <row r="36" spans="6:10">
      <c r="F36" s="23" t="s">
        <v>33</v>
      </c>
      <c r="G36" s="36">
        <v>6921</v>
      </c>
      <c r="H36" s="33">
        <f>H12</f>
        <v>4641</v>
      </c>
    </row>
    <row r="37" spans="6:10">
      <c r="F37" s="23" t="s">
        <v>34</v>
      </c>
      <c r="G37" s="36">
        <v>67200</v>
      </c>
      <c r="H37" s="33">
        <f>J9</f>
        <v>57962.7</v>
      </c>
    </row>
    <row r="38" spans="6:10">
      <c r="F38" s="23" t="s">
        <v>35</v>
      </c>
      <c r="G38" s="36">
        <v>30000</v>
      </c>
      <c r="H38" s="33">
        <f>H14</f>
        <v>16894.29</v>
      </c>
    </row>
    <row r="39" spans="6:10">
      <c r="F39" s="23" t="s">
        <v>36</v>
      </c>
      <c r="G39" s="36">
        <v>50000</v>
      </c>
      <c r="H39" s="33">
        <v>67256</v>
      </c>
      <c r="I39" s="45" t="s">
        <v>49</v>
      </c>
      <c r="J39" s="45"/>
    </row>
    <row r="40" spans="6:10">
      <c r="F40" s="23" t="s">
        <v>50</v>
      </c>
      <c r="G40" s="36">
        <v>67200</v>
      </c>
      <c r="H40" s="34">
        <f>H10</f>
        <v>29476.111499999995</v>
      </c>
      <c r="I40" s="45"/>
      <c r="J40" s="45"/>
    </row>
    <row r="41" spans="6:10">
      <c r="F41" s="26" t="s">
        <v>38</v>
      </c>
      <c r="G41" s="36">
        <v>0</v>
      </c>
      <c r="H41" s="33">
        <f>H13</f>
        <v>20000</v>
      </c>
    </row>
    <row r="42" spans="6:10">
      <c r="G42" s="36"/>
      <c r="H42" s="32"/>
    </row>
    <row r="43" spans="6:10">
      <c r="F43" s="23" t="s">
        <v>45</v>
      </c>
      <c r="G43" s="36">
        <f>SUM(G35:G42)</f>
        <v>267721</v>
      </c>
      <c r="H43" s="35">
        <f>SUM(H35:H42)</f>
        <v>236230.10149999999</v>
      </c>
    </row>
    <row r="44" spans="6:10">
      <c r="F44" s="30" t="s">
        <v>44</v>
      </c>
      <c r="G44" s="31">
        <f>H43-G43</f>
        <v>-31490.89850000001</v>
      </c>
      <c r="H44" s="31"/>
    </row>
    <row r="45" spans="6:10" ht="15.75" thickBot="1"/>
    <row r="46" spans="6:10" ht="16.5" thickBot="1">
      <c r="F46" s="37"/>
      <c r="G46" s="38" t="s">
        <v>46</v>
      </c>
      <c r="H46" s="39">
        <f>H31+G44</f>
        <v>6.2999999965541065E-2</v>
      </c>
    </row>
  </sheetData>
  <mergeCells count="8">
    <mergeCell ref="D27:E27"/>
    <mergeCell ref="I39:J40"/>
    <mergeCell ref="A1:I1"/>
    <mergeCell ref="B4:C4"/>
    <mergeCell ref="D4:E4"/>
    <mergeCell ref="F33:G33"/>
    <mergeCell ref="D26:G26"/>
    <mergeCell ref="F27:H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gliot-nb</cp:lastModifiedBy>
  <dcterms:created xsi:type="dcterms:W3CDTF">2018-10-19T11:25:35Z</dcterms:created>
  <dcterms:modified xsi:type="dcterms:W3CDTF">2018-10-28T10:59:31Z</dcterms:modified>
</cp:coreProperties>
</file>