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N:\BE Commercial\09-AF en analyse\AUSSAC-VADALLE-CONSTRUCT. 1 RESIDENCE SENIOR-2312-73186\01-Etude\08-Offre\PREPA DOSSIER\"/>
    </mc:Choice>
  </mc:AlternateContent>
  <xr:revisionPtr revIDLastSave="0" documentId="13_ncr:1_{82867F85-C1E8-44E2-B477-6493A3BBBD32}" xr6:coauthVersionLast="47" xr6:coauthVersionMax="47" xr10:uidLastSave="{00000000-0000-0000-0000-000000000000}"/>
  <bookViews>
    <workbookView xWindow="25080" yWindow="-120" windowWidth="29040" windowHeight="15840" xr2:uid="{00000000-000D-0000-FFFF-FFFF00000000}"/>
  </bookViews>
  <sheets>
    <sheet name="01 - BORDNORMAL" sheetId="1" r:id="rId1"/>
  </sheets>
  <calcPr calcId="191029" iterate="1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5" i="1" l="1"/>
  <c r="L263" i="1"/>
  <c r="L258" i="1"/>
  <c r="L257" i="1"/>
  <c r="L256" i="1"/>
  <c r="L251" i="1"/>
  <c r="L252" i="1" s="1"/>
  <c r="L248" i="1"/>
  <c r="L249" i="1" s="1"/>
  <c r="L229" i="1"/>
  <c r="L228" i="1"/>
  <c r="L224" i="1"/>
  <c r="L223" i="1"/>
  <c r="L222" i="1"/>
  <c r="L207" i="1"/>
  <c r="L202" i="1"/>
  <c r="L200" i="1"/>
  <c r="L199" i="1"/>
  <c r="L198" i="1"/>
  <c r="L196" i="1"/>
  <c r="L195" i="1"/>
  <c r="L194" i="1"/>
  <c r="L193" i="1"/>
  <c r="L190" i="1"/>
  <c r="L189" i="1"/>
  <c r="L188" i="1"/>
  <c r="L185" i="1"/>
  <c r="L184" i="1"/>
  <c r="L183" i="1"/>
  <c r="L180" i="1"/>
  <c r="L179" i="1"/>
  <c r="L178" i="1"/>
  <c r="L177" i="1"/>
  <c r="L174" i="1"/>
  <c r="L173" i="1"/>
  <c r="L159" i="1"/>
  <c r="L158" i="1"/>
  <c r="L157" i="1"/>
  <c r="L152" i="1"/>
  <c r="L151" i="1"/>
  <c r="L150" i="1"/>
  <c r="L148" i="1"/>
  <c r="L147" i="1"/>
  <c r="L146" i="1"/>
  <c r="L144" i="1"/>
  <c r="L143" i="1"/>
  <c r="L142" i="1"/>
  <c r="L141" i="1"/>
  <c r="L140" i="1"/>
  <c r="L139" i="1"/>
  <c r="L137" i="1"/>
  <c r="L131" i="1"/>
  <c r="L130" i="1"/>
  <c r="L129" i="1"/>
  <c r="L127" i="1"/>
  <c r="L126" i="1"/>
  <c r="L125" i="1"/>
  <c r="L123" i="1"/>
  <c r="L121" i="1"/>
  <c r="L120" i="1"/>
  <c r="L119" i="1"/>
  <c r="L106" i="1"/>
  <c r="L104" i="1"/>
  <c r="L103" i="1"/>
  <c r="L101" i="1"/>
  <c r="L100" i="1"/>
  <c r="L98" i="1"/>
  <c r="L97" i="1"/>
  <c r="L96" i="1"/>
  <c r="L95" i="1"/>
  <c r="L94" i="1"/>
  <c r="L93" i="1"/>
  <c r="L87" i="1"/>
  <c r="L86" i="1"/>
  <c r="L85" i="1"/>
  <c r="L80" i="1"/>
  <c r="L79" i="1"/>
  <c r="L75" i="1"/>
  <c r="L74" i="1"/>
  <c r="L73" i="1"/>
  <c r="L72" i="1"/>
  <c r="L67" i="1"/>
  <c r="L66" i="1"/>
  <c r="L64" i="1"/>
  <c r="L50" i="1"/>
  <c r="L49" i="1"/>
  <c r="L48" i="1"/>
  <c r="L47" i="1"/>
  <c r="L45" i="1"/>
  <c r="L44" i="1"/>
  <c r="L43" i="1"/>
  <c r="L42" i="1"/>
  <c r="L41" i="1"/>
  <c r="L39" i="1"/>
  <c r="L33" i="1"/>
  <c r="L32" i="1"/>
  <c r="L31" i="1"/>
  <c r="L27" i="1"/>
  <c r="L28" i="1" s="1"/>
  <c r="L25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230" i="1" l="1"/>
  <c r="L225" i="1"/>
  <c r="L81" i="1"/>
  <c r="L153" i="1"/>
  <c r="L22" i="1"/>
  <c r="L69" i="1"/>
  <c r="L89" i="1"/>
  <c r="L132" i="1"/>
  <c r="L203" i="1"/>
  <c r="L259" i="1"/>
  <c r="L34" i="1"/>
  <c r="L76" i="1"/>
  <c r="L266" i="1"/>
  <c r="L268" i="1" l="1"/>
  <c r="L269" i="1" s="1"/>
  <c r="L270" i="1" s="1"/>
  <c r="L232" i="1"/>
  <c r="L233" i="1" s="1"/>
  <c r="L234" i="1" s="1"/>
</calcChain>
</file>

<file path=xl/sharedStrings.xml><?xml version="1.0" encoding="utf-8"?>
<sst xmlns="http://schemas.openxmlformats.org/spreadsheetml/2006/main" count="526" uniqueCount="338">
  <si>
    <t>BPU - DQE</t>
  </si>
  <si>
    <t>Affaire n°2023-H05 - Résidence senior - Aussac-Vadalle</t>
  </si>
  <si>
    <t>Lot n°1 - TERRASSEMENT/VRD</t>
  </si>
  <si>
    <t>Code</t>
  </si>
  <si>
    <t>Désignation</t>
  </si>
  <si>
    <t>Unité</t>
  </si>
  <si>
    <t>Quantité</t>
  </si>
  <si>
    <t>P.U. HT</t>
  </si>
  <si>
    <t>Montant HT</t>
  </si>
  <si>
    <t>1.1</t>
  </si>
  <si>
    <t xml:space="preserve">GENERALITES      </t>
  </si>
  <si>
    <t>1.1.1</t>
  </si>
  <si>
    <t xml:space="preserve">DEFINITION DE L'OPERATION      </t>
  </si>
  <si>
    <t>1.1.2</t>
  </si>
  <si>
    <t xml:space="preserve">RECONNAISSANCE DES LIEUX      </t>
  </si>
  <si>
    <t>1.1.3</t>
  </si>
  <si>
    <t xml:space="preserve">IMPLANTATION      </t>
  </si>
  <si>
    <t>1.1.4</t>
  </si>
  <si>
    <t xml:space="preserve">MATERIAUX      </t>
  </si>
  <si>
    <t>1.1.5</t>
  </si>
  <si>
    <t xml:space="preserve">DISPOSITIONS TECHNIQUES      </t>
  </si>
  <si>
    <t>1.1.6</t>
  </si>
  <si>
    <t xml:space="preserve">DOSSIER DE RECOLLEMENT      </t>
  </si>
  <si>
    <t>1.1.7</t>
  </si>
  <si>
    <t xml:space="preserve">NATURE DES SOLS      </t>
  </si>
  <si>
    <t>1.1.8</t>
  </si>
  <si>
    <t xml:space="preserve">PROTECTION DE L'ENVIRONNEMENT      </t>
  </si>
  <si>
    <t>1.1.9</t>
  </si>
  <si>
    <t xml:space="preserve">DIMENSIONS DES CANALISATIONS      </t>
  </si>
  <si>
    <t>1.1.10</t>
  </si>
  <si>
    <t xml:space="preserve">RAPPORT AVEC L'ADMINISTRATION      </t>
  </si>
  <si>
    <t>1.1.11</t>
  </si>
  <si>
    <t xml:space="preserve">PLANS D'EXECUTION      </t>
  </si>
  <si>
    <t>1.1.12</t>
  </si>
  <si>
    <t xml:space="preserve">EPUISEMENT      </t>
  </si>
  <si>
    <t>1.1.13</t>
  </si>
  <si>
    <t xml:space="preserve">COORDINATION      </t>
  </si>
  <si>
    <t>Sous Total</t>
  </si>
  <si>
    <t>1.2</t>
  </si>
  <si>
    <t xml:space="preserve">NOTA IMPORTANT      </t>
  </si>
  <si>
    <t>P.M</t>
  </si>
  <si>
    <t>1.3</t>
  </si>
  <si>
    <t xml:space="preserve">PHASES DES TRAVAUX      </t>
  </si>
  <si>
    <t>1.4</t>
  </si>
  <si>
    <t xml:space="preserve">TRAVAUX PREPARATOIRES      </t>
  </si>
  <si>
    <t>1.4.1</t>
  </si>
  <si>
    <t xml:space="preserve">ABATTAGE D'ARBRES      </t>
  </si>
  <si>
    <t>Ens.</t>
  </si>
  <si>
    <t>1.4.2</t>
  </si>
  <si>
    <t xml:space="preserve">ACCES CHANTIER      </t>
  </si>
  <si>
    <t>1.4.3</t>
  </si>
  <si>
    <t>1.5</t>
  </si>
  <si>
    <t xml:space="preserve">TERRASSEMENTS-REMBLAIEMENTS      </t>
  </si>
  <si>
    <t>1.5.1</t>
  </si>
  <si>
    <t>1.5.2</t>
  </si>
  <si>
    <t xml:space="preserve">DECAPAGE TERRE VEGETALE      </t>
  </si>
  <si>
    <t>1.5.2.1</t>
  </si>
  <si>
    <t xml:space="preserve">Sur 20 cm d'épaisseur environ      </t>
  </si>
  <si>
    <t>M²</t>
  </si>
  <si>
    <t>1.5.3</t>
  </si>
  <si>
    <t xml:space="preserve">TERRASSEMENT      </t>
  </si>
  <si>
    <t>1.5.3.1</t>
  </si>
  <si>
    <t xml:space="preserve">En déblais.      </t>
  </si>
  <si>
    <t>M³</t>
  </si>
  <si>
    <t>1.5.3.2</t>
  </si>
  <si>
    <t xml:space="preserve">En remblais.      </t>
  </si>
  <si>
    <t>1.5.3.3</t>
  </si>
  <si>
    <t xml:space="preserve">Compris reprofilage du terrain et compactage du fond de forme autour desplateformes      </t>
  </si>
  <si>
    <t>Ens</t>
  </si>
  <si>
    <t>1.5.3.4</t>
  </si>
  <si>
    <t xml:space="preserve">Essai à la plaque      </t>
  </si>
  <si>
    <t>U</t>
  </si>
  <si>
    <t>1.5.3.5</t>
  </si>
  <si>
    <t xml:space="preserve">Chargement et transport      </t>
  </si>
  <si>
    <t>1.5.4</t>
  </si>
  <si>
    <t xml:space="preserve">VOIRIE, PARKING ET CHEMINEMENTS      </t>
  </si>
  <si>
    <t>1.5.4.1</t>
  </si>
  <si>
    <t xml:space="preserve">Feutre non tissé type BIDIM compris relevés.      </t>
  </si>
  <si>
    <t>1.5.4.2</t>
  </si>
  <si>
    <t xml:space="preserve">Couche de finition en calcaire      </t>
  </si>
  <si>
    <t>1.5.4.2.1</t>
  </si>
  <si>
    <t xml:space="preserve">Cheminement piéton      </t>
  </si>
  <si>
    <t>1.5.4.2.2</t>
  </si>
  <si>
    <t xml:space="preserve">Voirie et parking sauf places PMR      </t>
  </si>
  <si>
    <t xml:space="preserve">Gouedo Conception &amp; Expertises - </t>
  </si>
  <si>
    <t>Le : 28/11/2023</t>
  </si>
  <si>
    <t>143 rue de Montmoreau  - 16000 Angoulême</t>
  </si>
  <si>
    <t>Page : 23</t>
  </si>
  <si>
    <t>QUANTITATIF ESTIMATIF</t>
  </si>
  <si>
    <t>1.5.4.3</t>
  </si>
  <si>
    <t xml:space="preserve">Dalles de stabilisation de gravier par plaques alvéolaires      </t>
  </si>
  <si>
    <t>1.5.4.4</t>
  </si>
  <si>
    <t xml:space="preserve">Revêtement en béton désactivé des places réservées aux PMR      </t>
  </si>
  <si>
    <t>1.5.4.4.1</t>
  </si>
  <si>
    <t xml:space="preserve">Fondation calcaire 0/30 compacté sur 20 cm d'ép.      </t>
  </si>
  <si>
    <t>1.5.4.4.2</t>
  </si>
  <si>
    <t xml:space="preserve">Revêtement en béton de désactivé      </t>
  </si>
  <si>
    <t>1.6</t>
  </si>
  <si>
    <t xml:space="preserve">BORDURES DE TROTTOIR      </t>
  </si>
  <si>
    <t>1.6.1</t>
  </si>
  <si>
    <t xml:space="preserve">Type A2 en périphérie du parking et de la voie circulable      </t>
  </si>
  <si>
    <t>ML</t>
  </si>
  <si>
    <t>1.6.2</t>
  </si>
  <si>
    <t xml:space="preserve">Type P1 en limite des cheminements piétons      </t>
  </si>
  <si>
    <t>1.6.3</t>
  </si>
  <si>
    <t xml:space="preserve">Type P1 en limite des massifs      </t>
  </si>
  <si>
    <t>1.6.4</t>
  </si>
  <si>
    <t xml:space="preserve">Type P3 en délimitation des places de stationnement      </t>
  </si>
  <si>
    <t>1.7</t>
  </si>
  <si>
    <t xml:space="preserve">DALLES PODOTACTILES      </t>
  </si>
  <si>
    <t>1.7.1</t>
  </si>
  <si>
    <t xml:space="preserve">Parking      </t>
  </si>
  <si>
    <t>1.7.2</t>
  </si>
  <si>
    <t xml:space="preserve">Cheminements piéton      </t>
  </si>
  <si>
    <t>1.8</t>
  </si>
  <si>
    <t xml:space="preserve">SIGNALISATION      </t>
  </si>
  <si>
    <t>1.8.1</t>
  </si>
  <si>
    <t xml:space="preserve">PANNEAUX DE SIGNALISATION VERTICALE      </t>
  </si>
  <si>
    <t>1.8.1.1</t>
  </si>
  <si>
    <t xml:space="preserve">Panneaux stationnements PMR      </t>
  </si>
  <si>
    <t>1.8.1.2</t>
  </si>
  <si>
    <t xml:space="preserve">Panneau stationnement réservé aux intervenants      </t>
  </si>
  <si>
    <t>1.8.1.2.1</t>
  </si>
  <si>
    <t xml:space="preserve">P.V. pour poteau acier et brides      </t>
  </si>
  <si>
    <t>1.9</t>
  </si>
  <si>
    <t xml:space="preserve">RESEAUX EAUX PLUVIALES      </t>
  </si>
  <si>
    <t>1.9.1</t>
  </si>
  <si>
    <t>1.9.1.1</t>
  </si>
  <si>
    <t xml:space="preserve">Cuve de récupréation d'eaux pluviales d'1m3      </t>
  </si>
  <si>
    <t>1.9.1.2</t>
  </si>
  <si>
    <t xml:space="preserve">Citerne enterrée commune (volume à déterminer)      </t>
  </si>
  <si>
    <t>1.9.1.3</t>
  </si>
  <si>
    <t xml:space="preserve">Trop-plein      </t>
  </si>
  <si>
    <t>1.9.1.4</t>
  </si>
  <si>
    <t xml:space="preserve">Drain      </t>
  </si>
  <si>
    <t>1.9.1.5</t>
  </si>
  <si>
    <t xml:space="preserve">Raccordement des drains périphériques      </t>
  </si>
  <si>
    <t>1.9.2</t>
  </si>
  <si>
    <t xml:space="preserve">TRANCHEES POUR RESEAUX      </t>
  </si>
  <si>
    <t>1.9.3</t>
  </si>
  <si>
    <t xml:space="preserve">CANALISATIONS D'EVACUATION DES EAUX PLUVIALES      </t>
  </si>
  <si>
    <t>1.9.3.1</t>
  </si>
  <si>
    <t xml:space="preserve">Diamètre ø 125 mm.      </t>
  </si>
  <si>
    <t>1.9.3.2</t>
  </si>
  <si>
    <t xml:space="preserve">Diamètre ø 300 mm      </t>
  </si>
  <si>
    <t>1.9.4</t>
  </si>
  <si>
    <t xml:space="preserve">REGARDS E.P      </t>
  </si>
  <si>
    <t>1.9.4.1</t>
  </si>
  <si>
    <t xml:space="preserve">Avec tampon série légère.      </t>
  </si>
  <si>
    <t>1.9.4.2</t>
  </si>
  <si>
    <t xml:space="preserve">Avec tampon fonte série lourde.      </t>
  </si>
  <si>
    <t>1.9.5</t>
  </si>
  <si>
    <t xml:space="preserve">NOUES D'INFILTRATION SOUS VOIRIE      </t>
  </si>
  <si>
    <t>1.9.5.1</t>
  </si>
  <si>
    <t xml:space="preserve">Compris terrassement      </t>
  </si>
  <si>
    <t>Page : 24</t>
  </si>
  <si>
    <t>1.9.5.2</t>
  </si>
  <si>
    <t xml:space="preserve">Compris terre végétale sableuse perméable rapportée dans les noues.      </t>
  </si>
  <si>
    <t>1.9.5.3</t>
  </si>
  <si>
    <t xml:space="preserve">Exutoire      </t>
  </si>
  <si>
    <t>1.9.5.3.1</t>
  </si>
  <si>
    <t xml:space="preserve">P.V. pour surverse exceptionnelle vers le verger      </t>
  </si>
  <si>
    <t>1.9.6</t>
  </si>
  <si>
    <t xml:space="preserve">CUVES DE RECUPERATION D'EAUX DE PLUIE 1M3      </t>
  </si>
  <si>
    <t>1.9.6.1</t>
  </si>
  <si>
    <t xml:space="preserve">Cuves 1 m3 compris trop plein      </t>
  </si>
  <si>
    <t>1.9.7</t>
  </si>
  <si>
    <t xml:space="preserve">CITERNE DE RECUPERATION D'EAUX DE PLUIE 10 M3      </t>
  </si>
  <si>
    <t>1.9.7.1</t>
  </si>
  <si>
    <t xml:space="preserve">P.V. pour trop plein vers le drain      </t>
  </si>
  <si>
    <t>1.9.7.2</t>
  </si>
  <si>
    <t xml:space="preserve">P.V. pour pompe      </t>
  </si>
  <si>
    <t>1.9.7.3</t>
  </si>
  <si>
    <t xml:space="preserve">P.V. pour raccordement vers robinet de puisage proche      </t>
  </si>
  <si>
    <t>1.9.8</t>
  </si>
  <si>
    <t xml:space="preserve">RESEAU D'EPANDAGE      </t>
  </si>
  <si>
    <t>1.9.8.1</t>
  </si>
  <si>
    <t xml:space="preserve">Drainage compris tranchées,             Drains PVC, feutre non tissé, gravillons et remblai définitif      </t>
  </si>
  <si>
    <t>1.9.8.2</t>
  </si>
  <si>
    <t xml:space="preserve">Regards de contrôle.      </t>
  </si>
  <si>
    <t>1.9.9</t>
  </si>
  <si>
    <t xml:space="preserve">CONTROLE RESEAU EP ET HYDROCURAGE      </t>
  </si>
  <si>
    <t>1.10</t>
  </si>
  <si>
    <t xml:space="preserve">RESEAUX EAUX USEES-EAUX VANNES      </t>
  </si>
  <si>
    <t>1.10.1</t>
  </si>
  <si>
    <t>1.10.2</t>
  </si>
  <si>
    <t xml:space="preserve">CANALISATIONS D'EVACUATION DES EAUX USEES-EAUX VANNES      </t>
  </si>
  <si>
    <t>1.10.2.1</t>
  </si>
  <si>
    <t>1.10.3</t>
  </si>
  <si>
    <t xml:space="preserve">REGARDS E.U-E.V      </t>
  </si>
  <si>
    <t>1.10.3.1</t>
  </si>
  <si>
    <t xml:space="preserve">Avec tampon fonte étanche série légère.      </t>
  </si>
  <si>
    <t>1.10.3.2</t>
  </si>
  <si>
    <t xml:space="preserve">Avec tampon fonte étanche série légère pour réseaux en attente phase 2      </t>
  </si>
  <si>
    <t>1.10.4</t>
  </si>
  <si>
    <t xml:space="preserve">BAC DEGRAISSEUR      </t>
  </si>
  <si>
    <t>1.10.5</t>
  </si>
  <si>
    <t xml:space="preserve">PRE-TRAITEMENT - 16EH      </t>
  </si>
  <si>
    <t>1.10.6</t>
  </si>
  <si>
    <t xml:space="preserve">FILTRE A SABLE VERTICAL      </t>
  </si>
  <si>
    <t>1.10.7</t>
  </si>
  <si>
    <t xml:space="preserve">EXUTOIRE      </t>
  </si>
  <si>
    <t>1.10.8</t>
  </si>
  <si>
    <t xml:space="preserve">RACCORDEMENT      </t>
  </si>
  <si>
    <t>1.10.8.1</t>
  </si>
  <si>
    <t xml:space="preserve">Bâtiment A      </t>
  </si>
  <si>
    <t>1.10.8.2</t>
  </si>
  <si>
    <t xml:space="preserve">Bâtiment B - appartements 1 et 2      </t>
  </si>
  <si>
    <t>1.10.8.3</t>
  </si>
  <si>
    <t xml:space="preserve">Bâtiment C - appartements 3 et 4      </t>
  </si>
  <si>
    <t>1.10.9</t>
  </si>
  <si>
    <t xml:space="preserve">RACCORDEMENT MIS EN ATTENTE DANS REGARD - Phase 2      </t>
  </si>
  <si>
    <t>1.10.9.1</t>
  </si>
  <si>
    <t xml:space="preserve">Bâtiment D - appartements 5 et 6      </t>
  </si>
  <si>
    <t>1.10.9.2</t>
  </si>
  <si>
    <t xml:space="preserve">Bâtiment E - appartements 7 et 8      </t>
  </si>
  <si>
    <t>1.10.10</t>
  </si>
  <si>
    <t xml:space="preserve">CONTROLE RESEAU EU-EV ET HYDROCURAGE      </t>
  </si>
  <si>
    <t>1.11</t>
  </si>
  <si>
    <t xml:space="preserve">RESEAUX DIVERS      </t>
  </si>
  <si>
    <t>1.11.1</t>
  </si>
  <si>
    <t xml:space="preserve">TRANCHEES TECHNIQUES      </t>
  </si>
  <si>
    <t>1.11.1.1</t>
  </si>
  <si>
    <t xml:space="preserve">entre coffret/compteur et bâtiment A      </t>
  </si>
  <si>
    <t>1.11.1.2</t>
  </si>
  <si>
    <t xml:space="preserve">entre coffret/compteur et bâtiment B      </t>
  </si>
  <si>
    <t>1.11.1.3</t>
  </si>
  <si>
    <t xml:space="preserve">entre coffret/compteur et bâtiment C      </t>
  </si>
  <si>
    <t>Page : 25</t>
  </si>
  <si>
    <t>1.11.1.4</t>
  </si>
  <si>
    <t xml:space="preserve">mise en attente des réseaux des bâtiments D et E      </t>
  </si>
  <si>
    <t>PM</t>
  </si>
  <si>
    <t>1.11.1.5</t>
  </si>
  <si>
    <t xml:space="preserve">tranchées pour alimentation des éclairages extérieurs des cheminements piéton      </t>
  </si>
  <si>
    <t>1.11.1.6</t>
  </si>
  <si>
    <t xml:space="preserve">tranchées pour alimentation panneaux photovoltaïques de la salle d'activités      </t>
  </si>
  <si>
    <t>1.11.1.7</t>
  </si>
  <si>
    <t xml:space="preserve">mise en attente des réseaux aménagements extérieurs des bâtiments D et E      </t>
  </si>
  <si>
    <t>1.11.2</t>
  </si>
  <si>
    <t xml:space="preserve">GRILLAGES AVERTISSEURS      </t>
  </si>
  <si>
    <t>1.11.2.1</t>
  </si>
  <si>
    <t xml:space="preserve">Electricité : rouge      </t>
  </si>
  <si>
    <t>1.11.2.2</t>
  </si>
  <si>
    <t xml:space="preserve">Eau : bleu      </t>
  </si>
  <si>
    <t>1.11.2.3</t>
  </si>
  <si>
    <t xml:space="preserve">Vert : Télécom      </t>
  </si>
  <si>
    <t>1.11.2.4</t>
  </si>
  <si>
    <t xml:space="preserve">Marron : Assainissement      </t>
  </si>
  <si>
    <t>1.11.3</t>
  </si>
  <si>
    <t xml:space="preserve">FOURREAUX      </t>
  </si>
  <si>
    <t>1.11.3.1</t>
  </si>
  <si>
    <t xml:space="preserve">Salle d'activités      </t>
  </si>
  <si>
    <t>1.11.3.1.1</t>
  </si>
  <si>
    <t xml:space="preserve">. AEP : 1 PE diam 25 mm      </t>
  </si>
  <si>
    <t>1.11.3.1.2</t>
  </si>
  <si>
    <t xml:space="preserve">. Electricité : 4 fourreaux diam110 mm depuis le coffret en limite de propriété      </t>
  </si>
  <si>
    <t>1.11.3.1.3</t>
  </si>
  <si>
    <t xml:space="preserve">. Fibre : 2 fourreaux diam 50 mm depuis le coffret en limite de propriété      </t>
  </si>
  <si>
    <t>1.11.3.2</t>
  </si>
  <si>
    <t xml:space="preserve">Appartements      </t>
  </si>
  <si>
    <t>1.11.3.2.1</t>
  </si>
  <si>
    <t>1.11.3.2.2</t>
  </si>
  <si>
    <t xml:space="preserve">. Electricité : 2 fourreaux diam110 mm depuis le coffret en limite de propriété      </t>
  </si>
  <si>
    <t>1.11.3.2.3</t>
  </si>
  <si>
    <t>1.11.3.3</t>
  </si>
  <si>
    <t xml:space="preserve">Aménagements extérieurs      </t>
  </si>
  <si>
    <t>1.11.3.3.1</t>
  </si>
  <si>
    <t xml:space="preserve">. AEP : 1 PE diam 25 mm entre pompe de relevage et robinet de puisage      </t>
  </si>
  <si>
    <t>1.11.3.3.2</t>
  </si>
  <si>
    <t xml:space="preserve">. Electricité : 2 fourreaux diam110 mm alim. éclairage ext. des cheminements      </t>
  </si>
  <si>
    <t>1.11.3.3.3</t>
  </si>
  <si>
    <t xml:space="preserve">. Electricité : 1 fourreau diam110 mm alim. arrosage automatique      </t>
  </si>
  <si>
    <t>1.11.3.3.4</t>
  </si>
  <si>
    <t xml:space="preserve">. Fibre : 2 fourreaux diam110 mm alim. pompe de relevage      </t>
  </si>
  <si>
    <t>1.11.4</t>
  </si>
  <si>
    <t xml:space="preserve">SOCLE SOUS COFFRETS      </t>
  </si>
  <si>
    <t>1.11.5</t>
  </si>
  <si>
    <t xml:space="preserve">POINT DE BRANCHEMENT OPTIQUE      </t>
  </si>
  <si>
    <t>1.11.6</t>
  </si>
  <si>
    <t xml:space="preserve">REGARD COMPTEUR D'EAU      </t>
  </si>
  <si>
    <t>1.11.7</t>
  </si>
  <si>
    <t xml:space="preserve">CHAMBRE DE TIRAGE FIBRE OPTIQUE      </t>
  </si>
  <si>
    <t>1.11.7.1</t>
  </si>
  <si>
    <t xml:space="preserve">Type L2T.      </t>
  </si>
  <si>
    <t>1.12</t>
  </si>
  <si>
    <t xml:space="preserve">ESPACES VERTS ET PLANTATION      </t>
  </si>
  <si>
    <t>1.12.1</t>
  </si>
  <si>
    <t>1.12.2</t>
  </si>
  <si>
    <t xml:space="preserve">EPANDAGE TERRE VEGETALE      </t>
  </si>
  <si>
    <t>1.12.3</t>
  </si>
  <si>
    <t xml:space="preserve">CONFECTION DE PELOUSE      </t>
  </si>
  <si>
    <t>Page : 26</t>
  </si>
  <si>
    <t>1.12.3.1</t>
  </si>
  <si>
    <t xml:space="preserve">Compris remise en place terre végétale      </t>
  </si>
  <si>
    <t>P.M.</t>
  </si>
  <si>
    <t>1.12.4</t>
  </si>
  <si>
    <t xml:space="preserve">FOURNITURE ET PLANTATION : arbres et arbustes à répartir sur le terrain      </t>
  </si>
  <si>
    <t>1.12.5</t>
  </si>
  <si>
    <t xml:space="preserve">FOURNITURE DE PLANTATION : massifs parking      </t>
  </si>
  <si>
    <t>1.12.6</t>
  </si>
  <si>
    <t xml:space="preserve">RESEAU D'ARROSAGE      </t>
  </si>
  <si>
    <t>1.13</t>
  </si>
  <si>
    <t xml:space="preserve">DIVERS      </t>
  </si>
  <si>
    <t>1.13.1</t>
  </si>
  <si>
    <t xml:space="preserve">D.O.E      </t>
  </si>
  <si>
    <t>1.13.2</t>
  </si>
  <si>
    <t xml:space="preserve">PROPRETE DU CHANTIER-NETTOYAGE      </t>
  </si>
  <si>
    <t>TOTAL H.T.</t>
  </si>
  <si>
    <t>TVA à 20 %</t>
  </si>
  <si>
    <t>TOTAL T.T.C.</t>
  </si>
  <si>
    <t>Page : 27</t>
  </si>
  <si>
    <t>VARIANTES</t>
  </si>
  <si>
    <t>1.14</t>
  </si>
  <si>
    <t xml:space="preserve">VARIANTE      </t>
  </si>
  <si>
    <t>1.14.1</t>
  </si>
  <si>
    <t xml:space="preserve">ENROBE DRAINANT      </t>
  </si>
  <si>
    <t>1.15</t>
  </si>
  <si>
    <t xml:space="preserve">OPTION      </t>
  </si>
  <si>
    <t>1.16</t>
  </si>
  <si>
    <t xml:space="preserve">CLOTURES      </t>
  </si>
  <si>
    <t>1.16.1</t>
  </si>
  <si>
    <t xml:space="preserve">GRILLAGE SIMPLE TORSION      </t>
  </si>
  <si>
    <t>1.16.1.1</t>
  </si>
  <si>
    <t xml:space="preserve">En périphérie du projet : hauteur 1,50 ml      </t>
  </si>
  <si>
    <t>1.16.1.1.1</t>
  </si>
  <si>
    <t xml:space="preserve">Compris fouilles et massifs béton des poteaux.      </t>
  </si>
  <si>
    <t>1.16.2</t>
  </si>
  <si>
    <t xml:space="preserve">PORTILLON      </t>
  </si>
  <si>
    <t>1.17</t>
  </si>
  <si>
    <t xml:space="preserve">VISIOPHONE      </t>
  </si>
  <si>
    <t>1.17.1</t>
  </si>
  <si>
    <t>1.17.1.1</t>
  </si>
  <si>
    <t xml:space="preserve">tranchées pour alimentation visiophone      </t>
  </si>
  <si>
    <t>1.17.2</t>
  </si>
  <si>
    <t>1.17.2.1</t>
  </si>
  <si>
    <t xml:space="preserve">. Electricité : 2 fourreaux diam 50 mm      </t>
  </si>
  <si>
    <t>TVA à 5,50 %</t>
  </si>
  <si>
    <t>Page : 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</si>
</sst>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\-###0"/>
  </numFmts>
  <fonts count="10" x14ac:knownFonts="1">
    <font>
      <sz val="8"/>
      <name val="Arial"/>
    </font>
    <font>
      <b/>
      <sz val="12"/>
      <name val="Arial"/>
    </font>
    <font>
      <sz val="10"/>
      <name val="Arial"/>
    </font>
    <font>
      <b/>
      <sz val="11"/>
      <name val="Arial"/>
    </font>
    <font>
      <b/>
      <sz val="8"/>
      <name val="Arial"/>
    </font>
    <font>
      <b/>
      <sz val="9"/>
      <name val="Arial"/>
    </font>
    <font>
      <b/>
      <sz val="8"/>
      <color indexed="23"/>
      <name val="Arial"/>
    </font>
    <font>
      <sz val="8"/>
      <color indexed="23"/>
      <name val="Arial"/>
    </font>
    <font>
      <b/>
      <sz val="10"/>
      <name val="Arial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8"/>
      </patternFill>
    </fill>
  </fills>
  <borders count="1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 applyAlignment="0">
      <alignment vertical="top" wrapText="1"/>
      <protection locked="0"/>
    </xf>
  </cellStyleXfs>
  <cellXfs count="77">
    <xf numFmtId="0" fontId="0" fillId="0" borderId="0" xfId="0" applyAlignment="1" applyProtection="1"/>
    <xf numFmtId="0" fontId="3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left" vertical="top"/>
    </xf>
    <xf numFmtId="0" fontId="2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/>
    </xf>
    <xf numFmtId="0" fontId="4" fillId="0" borderId="0" xfId="0" applyFont="1" applyAlignment="1" applyProtection="1">
      <alignment horizontal="left" vertical="top"/>
    </xf>
    <xf numFmtId="0" fontId="0" fillId="0" borderId="0" xfId="0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top"/>
    </xf>
    <xf numFmtId="164" fontId="0" fillId="0" borderId="0" xfId="0" applyNumberFormat="1" applyAlignment="1" applyProtection="1">
      <alignment horizontal="left" vertical="top"/>
    </xf>
    <xf numFmtId="0" fontId="0" fillId="3" borderId="0" xfId="0" applyFill="1" applyAlignment="1" applyProtection="1">
      <alignment horizontal="left" vertical="top"/>
    </xf>
    <xf numFmtId="0" fontId="0" fillId="0" borderId="0" xfId="0" applyAlignment="1" applyProtection="1">
      <alignment horizontal="right" vertical="top"/>
    </xf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top"/>
    </xf>
    <xf numFmtId="0" fontId="5" fillId="2" borderId="2" xfId="0" applyFont="1" applyFill="1" applyBorder="1" applyAlignment="1" applyProtection="1">
      <alignment horizontal="left" vertical="center" wrapText="1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right" vertical="center"/>
    </xf>
    <xf numFmtId="0" fontId="5" fillId="2" borderId="4" xfId="0" applyFont="1" applyFill="1" applyBorder="1" applyAlignment="1" applyProtection="1">
      <alignment horizontal="right" vertical="center"/>
    </xf>
    <xf numFmtId="0" fontId="5" fillId="2" borderId="2" xfId="0" applyFont="1" applyFill="1" applyBorder="1" applyAlignment="1" applyProtection="1">
      <alignment horizontal="right" vertical="center"/>
    </xf>
    <xf numFmtId="0" fontId="5" fillId="2" borderId="4" xfId="0" applyFont="1" applyFill="1" applyBorder="1" applyAlignment="1" applyProtection="1">
      <alignment horizontal="left" vertical="top"/>
    </xf>
    <xf numFmtId="0" fontId="0" fillId="0" borderId="1" xfId="0" applyBorder="1" applyAlignment="1" applyProtection="1">
      <alignment horizontal="left" vertical="top"/>
    </xf>
    <xf numFmtId="0" fontId="0" fillId="0" borderId="2" xfId="0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right" vertical="center"/>
    </xf>
    <xf numFmtId="0" fontId="0" fillId="0" borderId="4" xfId="0" applyBorder="1" applyAlignment="1" applyProtection="1">
      <alignment horizontal="right" vertical="center"/>
    </xf>
    <xf numFmtId="0" fontId="0" fillId="0" borderId="2" xfId="0" applyBorder="1" applyAlignment="1" applyProtection="1">
      <alignment horizontal="right" vertical="center"/>
    </xf>
    <xf numFmtId="0" fontId="0" fillId="0" borderId="4" xfId="0" applyBorder="1" applyAlignment="1" applyProtection="1">
      <alignment horizontal="left" vertical="top"/>
    </xf>
    <xf numFmtId="0" fontId="4" fillId="0" borderId="0" xfId="0" applyFont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center" wrapText="1"/>
    </xf>
    <xf numFmtId="0" fontId="4" fillId="2" borderId="2" xfId="0" applyFont="1" applyFill="1" applyBorder="1" applyAlignment="1" applyProtection="1">
      <alignment horizontal="left" vertical="top"/>
    </xf>
    <xf numFmtId="0" fontId="4" fillId="2" borderId="2" xfId="0" applyFont="1" applyFill="1" applyBorder="1" applyAlignment="1" applyProtection="1">
      <alignment horizontal="right" vertical="center"/>
    </xf>
    <xf numFmtId="0" fontId="4" fillId="2" borderId="4" xfId="0" applyFont="1" applyFill="1" applyBorder="1" applyAlignment="1" applyProtection="1">
      <alignment horizontal="left" vertical="top"/>
    </xf>
    <xf numFmtId="0" fontId="0" fillId="0" borderId="0" xfId="0" applyAlignment="1" applyProtection="1">
      <alignment horizontal="left" vertical="center" wrapText="1"/>
    </xf>
    <xf numFmtId="0" fontId="0" fillId="0" borderId="0" xfId="0" applyAlignment="1" applyProtection="1">
      <alignment horizontal="right" vertical="center"/>
    </xf>
    <xf numFmtId="0" fontId="6" fillId="0" borderId="0" xfId="0" applyFont="1" applyAlignment="1" applyProtection="1">
      <alignment horizontal="left" vertical="top"/>
    </xf>
    <xf numFmtId="0" fontId="7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left" vertical="top"/>
    </xf>
    <xf numFmtId="0" fontId="7" fillId="0" borderId="0" xfId="0" applyFont="1" applyAlignment="1" applyProtection="1">
      <alignment horizontal="right" vertical="center"/>
    </xf>
    <xf numFmtId="164" fontId="0" fillId="0" borderId="1" xfId="0" applyNumberFormat="1" applyBorder="1" applyAlignment="1" applyProtection="1">
      <alignment horizontal="right" vertical="center"/>
    </xf>
    <xf numFmtId="0" fontId="8" fillId="0" borderId="0" xfId="0" applyFont="1" applyAlignment="1" applyProtection="1">
      <alignment horizontal="left" vertical="center" wrapText="1"/>
    </xf>
    <xf numFmtId="0" fontId="8" fillId="0" borderId="5" xfId="0" applyFont="1" applyBorder="1" applyAlignment="1" applyProtection="1">
      <alignment horizontal="left" vertical="center" wrapText="1"/>
    </xf>
    <xf numFmtId="0" fontId="8" fillId="0" borderId="6" xfId="0" applyFont="1" applyBorder="1" applyAlignment="1" applyProtection="1">
      <alignment horizontal="left" vertical="center"/>
    </xf>
    <xf numFmtId="0" fontId="8" fillId="0" borderId="6" xfId="0" applyFont="1" applyBorder="1" applyAlignment="1" applyProtection="1">
      <alignment horizontal="right" vertical="center"/>
    </xf>
    <xf numFmtId="0" fontId="8" fillId="0" borderId="7" xfId="0" applyFont="1" applyBorder="1" applyAlignment="1" applyProtection="1">
      <alignment horizontal="left" vertical="top"/>
    </xf>
    <xf numFmtId="0" fontId="2" fillId="0" borderId="0" xfId="0" applyFont="1" applyAlignment="1" applyProtection="1">
      <alignment horizontal="left" vertical="center" wrapText="1"/>
    </xf>
    <xf numFmtId="0" fontId="2" fillId="2" borderId="8" xfId="0" applyFont="1" applyFill="1" applyBorder="1" applyAlignment="1" applyProtection="1">
      <alignment horizontal="left" vertical="center" wrapText="1"/>
    </xf>
    <xf numFmtId="0" fontId="2" fillId="2" borderId="0" xfId="0" applyFont="1" applyFill="1" applyAlignment="1" applyProtection="1">
      <alignment horizontal="left" vertical="center"/>
    </xf>
    <xf numFmtId="0" fontId="2" fillId="2" borderId="0" xfId="0" applyFont="1" applyFill="1" applyAlignment="1" applyProtection="1">
      <alignment horizontal="right" vertical="center"/>
    </xf>
    <xf numFmtId="0" fontId="2" fillId="2" borderId="9" xfId="0" applyFont="1" applyFill="1" applyBorder="1" applyAlignment="1" applyProtection="1">
      <alignment horizontal="left" vertical="top"/>
    </xf>
    <xf numFmtId="0" fontId="8" fillId="0" borderId="10" xfId="0" applyFont="1" applyBorder="1" applyAlignment="1" applyProtection="1">
      <alignment horizontal="left" vertical="center" wrapText="1"/>
    </xf>
    <xf numFmtId="0" fontId="8" fillId="0" borderId="11" xfId="0" applyFont="1" applyBorder="1" applyAlignment="1" applyProtection="1">
      <alignment horizontal="left" vertical="center"/>
    </xf>
    <xf numFmtId="0" fontId="8" fillId="0" borderId="11" xfId="0" applyFont="1" applyBorder="1" applyAlignment="1" applyProtection="1">
      <alignment horizontal="right" vertical="center"/>
    </xf>
    <xf numFmtId="0" fontId="8" fillId="0" borderId="12" xfId="0" applyFont="1" applyBorder="1" applyAlignment="1" applyProtection="1">
      <alignment horizontal="left" vertical="top"/>
    </xf>
    <xf numFmtId="0" fontId="2" fillId="2" borderId="0" xfId="0" applyFont="1" applyFill="1" applyAlignment="1" applyProtection="1">
      <alignment horizontal="left" vertical="center" wrapText="1"/>
    </xf>
    <xf numFmtId="0" fontId="8" fillId="0" borderId="16" xfId="0" applyFont="1" applyBorder="1" applyAlignment="1" applyProtection="1">
      <alignment horizontal="left" vertical="center" wrapText="1"/>
    </xf>
    <xf numFmtId="0" fontId="0" fillId="0" borderId="13" xfId="0" applyBorder="1" applyAlignment="1" applyProtection="1">
      <alignment horizontal="left" vertical="center" wrapText="1"/>
    </xf>
    <xf numFmtId="0" fontId="0" fillId="0" borderId="14" xfId="0" applyBorder="1" applyAlignment="1" applyProtection="1">
      <alignment horizontal="left" vertical="center" wrapText="1"/>
    </xf>
    <xf numFmtId="0" fontId="6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left" vertical="center" wrapText="1"/>
    </xf>
    <xf numFmtId="0" fontId="5" fillId="2" borderId="14" xfId="0" applyFont="1" applyFill="1" applyBorder="1" applyAlignment="1" applyProtection="1">
      <alignment horizontal="left" vertical="center" wrapText="1"/>
    </xf>
    <xf numFmtId="0" fontId="8" fillId="0" borderId="15" xfId="0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4" fillId="0" borderId="13" xfId="0" applyFont="1" applyBorder="1" applyAlignment="1" applyProtection="1">
      <alignment horizontal="left" vertical="center" wrapText="1"/>
    </xf>
    <xf numFmtId="0" fontId="4" fillId="0" borderId="14" xfId="0" applyFont="1" applyBorder="1" applyAlignment="1" applyProtection="1">
      <alignment horizontal="left" vertical="center" wrapText="1"/>
    </xf>
    <xf numFmtId="164" fontId="0" fillId="0" borderId="13" xfId="0" applyNumberFormat="1" applyBorder="1" applyAlignment="1" applyProtection="1">
      <alignment horizontal="left" vertical="center"/>
    </xf>
    <xf numFmtId="164" fontId="0" fillId="0" borderId="14" xfId="0" applyNumberFormat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4"/>
  <sheetViews>
    <sheetView tabSelected="1" topLeftCell="A214" workbookViewId="0">
      <selection activeCell="L232" sqref="L232"/>
    </sheetView>
  </sheetViews>
  <sheetFormatPr baseColWidth="10" defaultColWidth="10.83203125" defaultRowHeight="12.75" customHeight="1" x14ac:dyDescent="0.2"/>
  <cols>
    <col min="1" max="1" width="8" style="4" customWidth="1"/>
    <col min="2" max="2" width="0.33203125" style="4" customWidth="1"/>
    <col min="3" max="3" width="8.5" style="4" customWidth="1"/>
    <col min="4" max="4" width="2.6640625" style="4" customWidth="1"/>
    <col min="5" max="5" width="6.1640625" style="4" customWidth="1"/>
    <col min="6" max="6" width="52" style="4" customWidth="1"/>
    <col min="7" max="7" width="5.5" style="4" customWidth="1"/>
    <col min="8" max="8" width="10.6640625" style="4" customWidth="1"/>
    <col min="9" max="9" width="0.33203125" style="4" customWidth="1"/>
    <col min="10" max="10" width="10.6640625" style="4" customWidth="1"/>
    <col min="11" max="11" width="0.33203125" style="4" customWidth="1"/>
    <col min="12" max="12" width="16" customWidth="1"/>
    <col min="13" max="13" width="0.33203125" style="4" customWidth="1"/>
    <col min="14" max="14" width="0.6640625" style="4" customWidth="1"/>
    <col min="15" max="15" width="10.83203125" style="4" customWidth="1"/>
    <col min="16" max="16384" width="10.83203125" style="4"/>
  </cols>
  <sheetData>
    <row r="1" spans="2:14" customFormat="1" ht="18" customHeight="1" x14ac:dyDescent="0.2">
      <c r="N1" s="11"/>
    </row>
    <row r="2" spans="2:14" s="6" customFormat="1" ht="18" customHeight="1" x14ac:dyDescent="0.2">
      <c r="B2" s="3"/>
      <c r="C2" s="70" t="s">
        <v>0</v>
      </c>
      <c r="D2" s="70"/>
      <c r="E2" s="70"/>
      <c r="F2" s="70"/>
      <c r="G2" s="70"/>
      <c r="H2" s="70"/>
      <c r="I2" s="70"/>
      <c r="J2" s="70"/>
      <c r="K2" s="70"/>
      <c r="L2" s="70"/>
    </row>
    <row r="3" spans="2:14" s="5" customFormat="1" ht="18" customHeight="1" x14ac:dyDescent="0.2">
      <c r="B3" s="2"/>
      <c r="C3" s="71" t="s">
        <v>1</v>
      </c>
      <c r="D3" s="71"/>
      <c r="E3" s="71"/>
      <c r="F3" s="71"/>
      <c r="G3" s="71"/>
      <c r="H3" s="71"/>
      <c r="I3" s="71"/>
      <c r="J3" s="71"/>
      <c r="K3" s="71"/>
      <c r="L3" s="71"/>
    </row>
    <row r="4" spans="2:14" s="7" customFormat="1" ht="18" customHeight="1" x14ac:dyDescent="0.2">
      <c r="B4" s="1"/>
      <c r="C4" s="72" t="s">
        <v>2</v>
      </c>
      <c r="D4" s="72"/>
      <c r="E4" s="72"/>
      <c r="F4" s="72"/>
      <c r="G4" s="72"/>
      <c r="H4" s="72"/>
      <c r="I4" s="72"/>
      <c r="J4" s="72"/>
      <c r="K4" s="72"/>
      <c r="L4" s="72"/>
    </row>
    <row r="5" spans="2:14" customFormat="1" ht="1.5" customHeight="1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2:14" customFormat="1" ht="18" customHeight="1" x14ac:dyDescent="0.2">
      <c r="J6" s="13"/>
    </row>
    <row r="7" spans="2:14" s="8" customFormat="1" ht="18" customHeight="1" x14ac:dyDescent="0.2">
      <c r="B7" s="14"/>
      <c r="C7" s="15" t="s">
        <v>3</v>
      </c>
      <c r="D7" s="15"/>
      <c r="E7" s="73" t="s">
        <v>4</v>
      </c>
      <c r="F7" s="74"/>
      <c r="G7" s="16" t="s">
        <v>5</v>
      </c>
      <c r="H7" s="17" t="s">
        <v>6</v>
      </c>
      <c r="I7" s="18"/>
      <c r="J7" s="17" t="s">
        <v>7</v>
      </c>
      <c r="K7" s="18"/>
      <c r="L7" s="19" t="s">
        <v>8</v>
      </c>
      <c r="M7" s="20"/>
    </row>
    <row r="8" spans="2:14" customFormat="1" ht="18" customHeight="1" x14ac:dyDescent="0.2">
      <c r="B8" s="21"/>
      <c r="C8" s="22" t="s">
        <v>9</v>
      </c>
      <c r="D8" s="22"/>
      <c r="E8" s="67" t="s">
        <v>10</v>
      </c>
      <c r="F8" s="68"/>
      <c r="G8" s="23"/>
      <c r="H8" s="24"/>
      <c r="I8" s="25"/>
      <c r="J8" s="24"/>
      <c r="K8" s="25"/>
      <c r="L8" s="26"/>
      <c r="M8" s="27"/>
    </row>
    <row r="9" spans="2:14" customFormat="1" ht="15" customHeight="1" x14ac:dyDescent="0.2">
      <c r="B9" s="28"/>
      <c r="C9" s="29" t="s">
        <v>11</v>
      </c>
      <c r="D9" s="29"/>
      <c r="E9" s="63" t="s">
        <v>12</v>
      </c>
      <c r="F9" s="64"/>
      <c r="G9" s="30"/>
      <c r="H9" s="31">
        <v>0</v>
      </c>
      <c r="I9" s="32"/>
      <c r="J9" s="31">
        <v>0</v>
      </c>
      <c r="K9" s="32"/>
      <c r="L9" s="33">
        <f t="shared" ref="L9:L21" si="0">IF(ISNUMBER((J9*H9)),(J9*H9),)</f>
        <v>0</v>
      </c>
      <c r="M9" s="34"/>
    </row>
    <row r="10" spans="2:14" customFormat="1" ht="15" customHeight="1" x14ac:dyDescent="0.2">
      <c r="B10" s="28"/>
      <c r="C10" s="29" t="s">
        <v>13</v>
      </c>
      <c r="D10" s="29"/>
      <c r="E10" s="63" t="s">
        <v>14</v>
      </c>
      <c r="F10" s="64"/>
      <c r="G10" s="30"/>
      <c r="H10" s="31">
        <v>0</v>
      </c>
      <c r="I10" s="32"/>
      <c r="J10" s="31">
        <v>0</v>
      </c>
      <c r="K10" s="32"/>
      <c r="L10" s="33">
        <f t="shared" si="0"/>
        <v>0</v>
      </c>
      <c r="M10" s="34"/>
    </row>
    <row r="11" spans="2:14" customFormat="1" ht="15" customHeight="1" x14ac:dyDescent="0.2">
      <c r="B11" s="28"/>
      <c r="C11" s="29" t="s">
        <v>15</v>
      </c>
      <c r="D11" s="29"/>
      <c r="E11" s="63" t="s">
        <v>16</v>
      </c>
      <c r="F11" s="64"/>
      <c r="G11" s="30"/>
      <c r="H11" s="31">
        <v>0</v>
      </c>
      <c r="I11" s="32"/>
      <c r="J11" s="31">
        <v>0</v>
      </c>
      <c r="K11" s="32"/>
      <c r="L11" s="33">
        <f t="shared" si="0"/>
        <v>0</v>
      </c>
      <c r="M11" s="34"/>
    </row>
    <row r="12" spans="2:14" customFormat="1" ht="15" customHeight="1" x14ac:dyDescent="0.2">
      <c r="B12" s="28"/>
      <c r="C12" s="29" t="s">
        <v>17</v>
      </c>
      <c r="D12" s="29"/>
      <c r="E12" s="63" t="s">
        <v>18</v>
      </c>
      <c r="F12" s="64"/>
      <c r="G12" s="30"/>
      <c r="H12" s="31">
        <v>0</v>
      </c>
      <c r="I12" s="32"/>
      <c r="J12" s="31">
        <v>0</v>
      </c>
      <c r="K12" s="32"/>
      <c r="L12" s="33">
        <f t="shared" si="0"/>
        <v>0</v>
      </c>
      <c r="M12" s="34"/>
    </row>
    <row r="13" spans="2:14" customFormat="1" ht="15" customHeight="1" x14ac:dyDescent="0.2">
      <c r="B13" s="28"/>
      <c r="C13" s="29" t="s">
        <v>19</v>
      </c>
      <c r="D13" s="29"/>
      <c r="E13" s="63" t="s">
        <v>20</v>
      </c>
      <c r="F13" s="64"/>
      <c r="G13" s="30"/>
      <c r="H13" s="31">
        <v>0</v>
      </c>
      <c r="I13" s="32"/>
      <c r="J13" s="31">
        <v>0</v>
      </c>
      <c r="K13" s="32"/>
      <c r="L13" s="33">
        <f t="shared" si="0"/>
        <v>0</v>
      </c>
      <c r="M13" s="34"/>
    </row>
    <row r="14" spans="2:14" customFormat="1" ht="15" customHeight="1" x14ac:dyDescent="0.2">
      <c r="B14" s="28"/>
      <c r="C14" s="29" t="s">
        <v>21</v>
      </c>
      <c r="D14" s="29"/>
      <c r="E14" s="63" t="s">
        <v>22</v>
      </c>
      <c r="F14" s="64"/>
      <c r="G14" s="30"/>
      <c r="H14" s="31">
        <v>0</v>
      </c>
      <c r="I14" s="32"/>
      <c r="J14" s="31">
        <v>0</v>
      </c>
      <c r="K14" s="32"/>
      <c r="L14" s="33">
        <f t="shared" si="0"/>
        <v>0</v>
      </c>
      <c r="M14" s="34"/>
    </row>
    <row r="15" spans="2:14" customFormat="1" ht="15" customHeight="1" x14ac:dyDescent="0.2">
      <c r="B15" s="28"/>
      <c r="C15" s="29" t="s">
        <v>23</v>
      </c>
      <c r="D15" s="29"/>
      <c r="E15" s="63" t="s">
        <v>24</v>
      </c>
      <c r="F15" s="64"/>
      <c r="G15" s="30"/>
      <c r="H15" s="31">
        <v>0</v>
      </c>
      <c r="I15" s="32"/>
      <c r="J15" s="31">
        <v>0</v>
      </c>
      <c r="K15" s="32"/>
      <c r="L15" s="33">
        <f t="shared" si="0"/>
        <v>0</v>
      </c>
      <c r="M15" s="34"/>
    </row>
    <row r="16" spans="2:14" customFormat="1" ht="15" customHeight="1" x14ac:dyDescent="0.2">
      <c r="B16" s="28"/>
      <c r="C16" s="29" t="s">
        <v>25</v>
      </c>
      <c r="D16" s="29"/>
      <c r="E16" s="63" t="s">
        <v>26</v>
      </c>
      <c r="F16" s="64"/>
      <c r="G16" s="30"/>
      <c r="H16" s="31">
        <v>0</v>
      </c>
      <c r="I16" s="32"/>
      <c r="J16" s="31">
        <v>0</v>
      </c>
      <c r="K16" s="32"/>
      <c r="L16" s="33">
        <f t="shared" si="0"/>
        <v>0</v>
      </c>
      <c r="M16" s="34"/>
    </row>
    <row r="17" spans="2:13" customFormat="1" ht="15" customHeight="1" x14ac:dyDescent="0.2">
      <c r="B17" s="28"/>
      <c r="C17" s="29" t="s">
        <v>27</v>
      </c>
      <c r="D17" s="29"/>
      <c r="E17" s="63" t="s">
        <v>28</v>
      </c>
      <c r="F17" s="64"/>
      <c r="G17" s="30"/>
      <c r="H17" s="31">
        <v>0</v>
      </c>
      <c r="I17" s="32"/>
      <c r="J17" s="31">
        <v>0</v>
      </c>
      <c r="K17" s="32"/>
      <c r="L17" s="33">
        <f t="shared" si="0"/>
        <v>0</v>
      </c>
      <c r="M17" s="34"/>
    </row>
    <row r="18" spans="2:13" customFormat="1" ht="15" customHeight="1" x14ac:dyDescent="0.2">
      <c r="B18" s="28"/>
      <c r="C18" s="29" t="s">
        <v>29</v>
      </c>
      <c r="D18" s="29"/>
      <c r="E18" s="63" t="s">
        <v>30</v>
      </c>
      <c r="F18" s="64"/>
      <c r="G18" s="30"/>
      <c r="H18" s="31">
        <v>0</v>
      </c>
      <c r="I18" s="32"/>
      <c r="J18" s="31">
        <v>0</v>
      </c>
      <c r="K18" s="32"/>
      <c r="L18" s="33">
        <f t="shared" si="0"/>
        <v>0</v>
      </c>
      <c r="M18" s="34"/>
    </row>
    <row r="19" spans="2:13" customFormat="1" ht="15" customHeight="1" x14ac:dyDescent="0.2">
      <c r="B19" s="28"/>
      <c r="C19" s="29" t="s">
        <v>31</v>
      </c>
      <c r="D19" s="29"/>
      <c r="E19" s="63" t="s">
        <v>32</v>
      </c>
      <c r="F19" s="64"/>
      <c r="G19" s="30"/>
      <c r="H19" s="31">
        <v>0</v>
      </c>
      <c r="I19" s="32"/>
      <c r="J19" s="31">
        <v>0</v>
      </c>
      <c r="K19" s="32"/>
      <c r="L19" s="33">
        <f t="shared" si="0"/>
        <v>0</v>
      </c>
      <c r="M19" s="34"/>
    </row>
    <row r="20" spans="2:13" customFormat="1" ht="15" customHeight="1" x14ac:dyDescent="0.2">
      <c r="B20" s="28"/>
      <c r="C20" s="29" t="s">
        <v>33</v>
      </c>
      <c r="D20" s="29"/>
      <c r="E20" s="63" t="s">
        <v>34</v>
      </c>
      <c r="F20" s="64"/>
      <c r="G20" s="30"/>
      <c r="H20" s="31">
        <v>0</v>
      </c>
      <c r="I20" s="32"/>
      <c r="J20" s="31">
        <v>0</v>
      </c>
      <c r="K20" s="32"/>
      <c r="L20" s="33">
        <f t="shared" si="0"/>
        <v>0</v>
      </c>
      <c r="M20" s="34"/>
    </row>
    <row r="21" spans="2:13" customFormat="1" ht="15" customHeight="1" x14ac:dyDescent="0.2">
      <c r="B21" s="28"/>
      <c r="C21" s="29" t="s">
        <v>35</v>
      </c>
      <c r="D21" s="29"/>
      <c r="E21" s="63" t="s">
        <v>36</v>
      </c>
      <c r="F21" s="64"/>
      <c r="G21" s="30"/>
      <c r="H21" s="31">
        <v>0</v>
      </c>
      <c r="I21" s="32"/>
      <c r="J21" s="31">
        <v>0</v>
      </c>
      <c r="K21" s="32"/>
      <c r="L21" s="33">
        <f t="shared" si="0"/>
        <v>0</v>
      </c>
      <c r="M21" s="34"/>
    </row>
    <row r="22" spans="2:13" s="8" customFormat="1" ht="18" customHeight="1" x14ac:dyDescent="0.2">
      <c r="C22" s="35"/>
      <c r="D22" s="36"/>
      <c r="E22" s="67" t="s">
        <v>37</v>
      </c>
      <c r="F22" s="67"/>
      <c r="G22" s="37"/>
      <c r="H22" s="38"/>
      <c r="I22" s="38"/>
      <c r="J22" s="38"/>
      <c r="K22" s="38"/>
      <c r="L22" s="38">
        <f>SUM(L9:L21)</f>
        <v>0</v>
      </c>
      <c r="M22" s="39"/>
    </row>
    <row r="23" spans="2:13" customFormat="1" ht="1.5" customHeight="1" x14ac:dyDescent="0.2">
      <c r="C23" s="40"/>
      <c r="D23" s="40"/>
      <c r="E23" s="40"/>
      <c r="F23" s="40"/>
      <c r="H23" s="41"/>
      <c r="I23" s="41"/>
      <c r="J23" s="41"/>
      <c r="K23" s="41"/>
      <c r="L23" s="41"/>
    </row>
    <row r="24" spans="2:13" customFormat="1" ht="18" customHeight="1" x14ac:dyDescent="0.2">
      <c r="B24" s="21"/>
      <c r="C24" s="22" t="s">
        <v>38</v>
      </c>
      <c r="D24" s="22"/>
      <c r="E24" s="67" t="s">
        <v>39</v>
      </c>
      <c r="F24" s="68"/>
      <c r="G24" s="23" t="s">
        <v>40</v>
      </c>
      <c r="H24" s="24"/>
      <c r="I24" s="25"/>
      <c r="J24" s="24">
        <v>0</v>
      </c>
      <c r="K24" s="25"/>
      <c r="L24" s="26"/>
      <c r="M24" s="27"/>
    </row>
    <row r="25" spans="2:13" s="8" customFormat="1" ht="18" customHeight="1" x14ac:dyDescent="0.2">
      <c r="C25" s="35"/>
      <c r="D25" s="36"/>
      <c r="E25" s="67" t="s">
        <v>37</v>
      </c>
      <c r="F25" s="67"/>
      <c r="G25" s="37"/>
      <c r="H25" s="38"/>
      <c r="I25" s="38"/>
      <c r="J25" s="38"/>
      <c r="K25" s="38"/>
      <c r="L25" s="38">
        <f>L24</f>
        <v>0</v>
      </c>
      <c r="M25" s="39"/>
    </row>
    <row r="26" spans="2:13" customFormat="1" ht="1.5" customHeight="1" x14ac:dyDescent="0.2">
      <c r="C26" s="40"/>
      <c r="D26" s="40"/>
      <c r="E26" s="40"/>
      <c r="F26" s="40"/>
      <c r="H26" s="41"/>
      <c r="I26" s="41"/>
      <c r="J26" s="41"/>
      <c r="K26" s="41"/>
      <c r="L26" s="41"/>
    </row>
    <row r="27" spans="2:13" customFormat="1" ht="18" customHeight="1" x14ac:dyDescent="0.2">
      <c r="B27" s="21"/>
      <c r="C27" s="22" t="s">
        <v>41</v>
      </c>
      <c r="D27" s="22"/>
      <c r="E27" s="67" t="s">
        <v>42</v>
      </c>
      <c r="F27" s="68"/>
      <c r="G27" s="23"/>
      <c r="H27" s="24">
        <v>0</v>
      </c>
      <c r="I27" s="25"/>
      <c r="J27" s="24">
        <v>0</v>
      </c>
      <c r="K27" s="25"/>
      <c r="L27" s="26">
        <f>IF(ISNUMBER((J27*H27)),(J27*H27),)</f>
        <v>0</v>
      </c>
      <c r="M27" s="27"/>
    </row>
    <row r="28" spans="2:13" s="8" customFormat="1" ht="18" customHeight="1" x14ac:dyDescent="0.2">
      <c r="C28" s="35"/>
      <c r="D28" s="36"/>
      <c r="E28" s="67" t="s">
        <v>37</v>
      </c>
      <c r="F28" s="67"/>
      <c r="G28" s="37"/>
      <c r="H28" s="38"/>
      <c r="I28" s="38"/>
      <c r="J28" s="38"/>
      <c r="K28" s="38"/>
      <c r="L28" s="38">
        <f>L27</f>
        <v>0</v>
      </c>
      <c r="M28" s="39"/>
    </row>
    <row r="29" spans="2:13" customFormat="1" ht="1.5" customHeight="1" x14ac:dyDescent="0.2">
      <c r="C29" s="40"/>
      <c r="D29" s="40"/>
      <c r="E29" s="40"/>
      <c r="F29" s="40"/>
      <c r="H29" s="41"/>
      <c r="I29" s="41"/>
      <c r="J29" s="41"/>
      <c r="K29" s="41"/>
      <c r="L29" s="41"/>
    </row>
    <row r="30" spans="2:13" customFormat="1" ht="18" customHeight="1" x14ac:dyDescent="0.2">
      <c r="B30" s="21"/>
      <c r="C30" s="22" t="s">
        <v>43</v>
      </c>
      <c r="D30" s="22"/>
      <c r="E30" s="67" t="s">
        <v>44</v>
      </c>
      <c r="F30" s="68"/>
      <c r="G30" s="23"/>
      <c r="H30" s="24"/>
      <c r="I30" s="25"/>
      <c r="J30" s="24"/>
      <c r="K30" s="25"/>
      <c r="L30" s="26"/>
      <c r="M30" s="27"/>
    </row>
    <row r="31" spans="2:13" customFormat="1" ht="15" customHeight="1" x14ac:dyDescent="0.2">
      <c r="B31" s="28"/>
      <c r="C31" s="29" t="s">
        <v>45</v>
      </c>
      <c r="D31" s="29"/>
      <c r="E31" s="63" t="s">
        <v>46</v>
      </c>
      <c r="F31" s="64"/>
      <c r="G31" s="30" t="s">
        <v>47</v>
      </c>
      <c r="H31" s="31">
        <v>1</v>
      </c>
      <c r="I31" s="32"/>
      <c r="J31" s="31">
        <v>1022.64</v>
      </c>
      <c r="K31" s="32"/>
      <c r="L31" s="33">
        <f>IF(ISNUMBER((J31*H31)),(J31*H31),)</f>
        <v>1022.64</v>
      </c>
      <c r="M31" s="34"/>
    </row>
    <row r="32" spans="2:13" customFormat="1" ht="15" customHeight="1" x14ac:dyDescent="0.2">
      <c r="B32" s="28"/>
      <c r="C32" s="29" t="s">
        <v>48</v>
      </c>
      <c r="D32" s="29"/>
      <c r="E32" s="63" t="s">
        <v>49</v>
      </c>
      <c r="F32" s="64"/>
      <c r="G32" s="30" t="s">
        <v>47</v>
      </c>
      <c r="H32" s="31">
        <v>1</v>
      </c>
      <c r="I32" s="32"/>
      <c r="J32" s="31">
        <v>1565.45</v>
      </c>
      <c r="K32" s="32"/>
      <c r="L32" s="33">
        <f>IF(ISNUMBER((J32*H32)),(J32*H32),)</f>
        <v>1565.45</v>
      </c>
      <c r="M32" s="34"/>
    </row>
    <row r="33" spans="2:13" customFormat="1" ht="15" customHeight="1" x14ac:dyDescent="0.2">
      <c r="B33" s="28"/>
      <c r="C33" s="29" t="s">
        <v>50</v>
      </c>
      <c r="D33" s="29"/>
      <c r="E33" s="63" t="s">
        <v>16</v>
      </c>
      <c r="F33" s="64"/>
      <c r="G33" s="30" t="s">
        <v>47</v>
      </c>
      <c r="H33" s="31">
        <v>1</v>
      </c>
      <c r="I33" s="32"/>
      <c r="J33" s="31">
        <v>1007.01</v>
      </c>
      <c r="K33" s="32"/>
      <c r="L33" s="33">
        <f>IF(ISNUMBER((J33*H33)),(J33*H33),)</f>
        <v>1007.01</v>
      </c>
      <c r="M33" s="34"/>
    </row>
    <row r="34" spans="2:13" s="8" customFormat="1" ht="18" customHeight="1" x14ac:dyDescent="0.2">
      <c r="C34" s="35"/>
      <c r="D34" s="36"/>
      <c r="E34" s="67" t="s">
        <v>37</v>
      </c>
      <c r="F34" s="67"/>
      <c r="G34" s="37"/>
      <c r="H34" s="38"/>
      <c r="I34" s="38"/>
      <c r="J34" s="38"/>
      <c r="K34" s="38"/>
      <c r="L34" s="38">
        <f>SUM(L31:L33)</f>
        <v>3595.1000000000004</v>
      </c>
      <c r="M34" s="39"/>
    </row>
    <row r="35" spans="2:13" customFormat="1" ht="1.5" customHeight="1" x14ac:dyDescent="0.2">
      <c r="C35" s="40"/>
      <c r="D35" s="40"/>
      <c r="E35" s="40"/>
      <c r="F35" s="40"/>
      <c r="H35" s="41"/>
      <c r="I35" s="41"/>
      <c r="J35" s="41"/>
      <c r="K35" s="41"/>
      <c r="L35" s="41"/>
    </row>
    <row r="36" spans="2:13" customFormat="1" ht="18" customHeight="1" x14ac:dyDescent="0.2">
      <c r="B36" s="21"/>
      <c r="C36" s="22" t="s">
        <v>51</v>
      </c>
      <c r="D36" s="22"/>
      <c r="E36" s="67" t="s">
        <v>52</v>
      </c>
      <c r="F36" s="68"/>
      <c r="G36" s="23"/>
      <c r="H36" s="24"/>
      <c r="I36" s="25"/>
      <c r="J36" s="24"/>
      <c r="K36" s="25"/>
      <c r="L36" s="26"/>
      <c r="M36" s="27"/>
    </row>
    <row r="37" spans="2:13" customFormat="1" ht="15" customHeight="1" x14ac:dyDescent="0.2">
      <c r="B37" s="28"/>
      <c r="C37" s="29" t="s">
        <v>53</v>
      </c>
      <c r="D37" s="29"/>
      <c r="E37" s="63" t="s">
        <v>10</v>
      </c>
      <c r="F37" s="64"/>
      <c r="G37" s="30" t="s">
        <v>40</v>
      </c>
      <c r="H37" s="31"/>
      <c r="I37" s="32"/>
      <c r="J37" s="31">
        <v>0</v>
      </c>
      <c r="K37" s="32"/>
      <c r="L37" s="33"/>
      <c r="M37" s="34"/>
    </row>
    <row r="38" spans="2:13" customFormat="1" ht="15" customHeight="1" x14ac:dyDescent="0.2">
      <c r="B38" s="28"/>
      <c r="C38" s="29" t="s">
        <v>54</v>
      </c>
      <c r="D38" s="29"/>
      <c r="E38" s="63" t="s">
        <v>55</v>
      </c>
      <c r="F38" s="64"/>
      <c r="G38" s="30"/>
      <c r="H38" s="31"/>
      <c r="I38" s="32"/>
      <c r="J38" s="31"/>
      <c r="K38" s="32"/>
      <c r="L38" s="33"/>
      <c r="M38" s="34"/>
    </row>
    <row r="39" spans="2:13" customFormat="1" ht="15" customHeight="1" x14ac:dyDescent="0.2">
      <c r="B39" s="28"/>
      <c r="C39" s="29" t="s">
        <v>56</v>
      </c>
      <c r="D39" s="29"/>
      <c r="E39" s="63" t="s">
        <v>57</v>
      </c>
      <c r="F39" s="64"/>
      <c r="G39" s="30" t="s">
        <v>58</v>
      </c>
      <c r="H39" s="31">
        <v>2030</v>
      </c>
      <c r="I39" s="32"/>
      <c r="J39" s="31">
        <v>2.21</v>
      </c>
      <c r="K39" s="32"/>
      <c r="L39" s="33">
        <f>IF(ISNUMBER((J39*H39)),(J39*H39),)</f>
        <v>4486.3</v>
      </c>
      <c r="M39" s="34"/>
    </row>
    <row r="40" spans="2:13" customFormat="1" ht="15" customHeight="1" x14ac:dyDescent="0.2">
      <c r="B40" s="28"/>
      <c r="C40" s="29" t="s">
        <v>59</v>
      </c>
      <c r="D40" s="29"/>
      <c r="E40" s="63" t="s">
        <v>60</v>
      </c>
      <c r="F40" s="64"/>
      <c r="G40" s="30"/>
      <c r="H40" s="31"/>
      <c r="I40" s="32"/>
      <c r="J40" s="31"/>
      <c r="K40" s="32"/>
      <c r="L40" s="33"/>
      <c r="M40" s="34"/>
    </row>
    <row r="41" spans="2:13" customFormat="1" ht="15" customHeight="1" x14ac:dyDescent="0.2">
      <c r="B41" s="28"/>
      <c r="C41" s="29" t="s">
        <v>61</v>
      </c>
      <c r="D41" s="29"/>
      <c r="E41" s="63" t="s">
        <v>62</v>
      </c>
      <c r="F41" s="64"/>
      <c r="G41" s="30" t="s">
        <v>63</v>
      </c>
      <c r="H41" s="31">
        <v>175</v>
      </c>
      <c r="I41" s="32"/>
      <c r="J41" s="31">
        <v>17.13</v>
      </c>
      <c r="K41" s="32"/>
      <c r="L41" s="33">
        <f>IF(ISNUMBER((J41*H41)),(J41*H41),)</f>
        <v>2997.75</v>
      </c>
      <c r="M41" s="34"/>
    </row>
    <row r="42" spans="2:13" customFormat="1" ht="15" customHeight="1" x14ac:dyDescent="0.2">
      <c r="B42" s="28"/>
      <c r="C42" s="29" t="s">
        <v>64</v>
      </c>
      <c r="D42" s="29"/>
      <c r="E42" s="63" t="s">
        <v>65</v>
      </c>
      <c r="F42" s="64"/>
      <c r="G42" s="30" t="s">
        <v>63</v>
      </c>
      <c r="H42" s="31">
        <v>220</v>
      </c>
      <c r="I42" s="32"/>
      <c r="J42" s="31">
        <v>12.56</v>
      </c>
      <c r="K42" s="32"/>
      <c r="L42" s="33">
        <f>IF(ISNUMBER((J42*H42)),(J42*H42),)</f>
        <v>2763.2000000000003</v>
      </c>
      <c r="M42" s="34"/>
    </row>
    <row r="43" spans="2:13" customFormat="1" ht="24" customHeight="1" x14ac:dyDescent="0.2">
      <c r="B43" s="28"/>
      <c r="C43" s="29" t="s">
        <v>66</v>
      </c>
      <c r="D43" s="29"/>
      <c r="E43" s="63" t="s">
        <v>67</v>
      </c>
      <c r="F43" s="64"/>
      <c r="G43" s="30" t="s">
        <v>68</v>
      </c>
      <c r="H43" s="31">
        <v>1</v>
      </c>
      <c r="I43" s="32"/>
      <c r="J43" s="31">
        <v>1295.96</v>
      </c>
      <c r="K43" s="32"/>
      <c r="L43" s="33">
        <f>IF(ISNUMBER((J43*H43)),(J43*H43),)</f>
        <v>1295.96</v>
      </c>
      <c r="M43" s="34"/>
    </row>
    <row r="44" spans="2:13" customFormat="1" ht="15" customHeight="1" x14ac:dyDescent="0.2">
      <c r="B44" s="28"/>
      <c r="C44" s="29" t="s">
        <v>69</v>
      </c>
      <c r="D44" s="29"/>
      <c r="E44" s="63" t="s">
        <v>70</v>
      </c>
      <c r="F44" s="64"/>
      <c r="G44" s="30" t="s">
        <v>71</v>
      </c>
      <c r="H44" s="31">
        <v>4</v>
      </c>
      <c r="I44" s="32"/>
      <c r="J44" s="31">
        <v>125.88</v>
      </c>
      <c r="K44" s="32"/>
      <c r="L44" s="33">
        <f>IF(ISNUMBER((J44*H44)),(J44*H44),)</f>
        <v>503.52</v>
      </c>
      <c r="M44" s="34"/>
    </row>
    <row r="45" spans="2:13" customFormat="1" ht="15" customHeight="1" x14ac:dyDescent="0.2">
      <c r="B45" s="28"/>
      <c r="C45" s="29" t="s">
        <v>72</v>
      </c>
      <c r="D45" s="29"/>
      <c r="E45" s="63" t="s">
        <v>73</v>
      </c>
      <c r="F45" s="64"/>
      <c r="G45" s="30" t="s">
        <v>47</v>
      </c>
      <c r="H45" s="31">
        <v>1</v>
      </c>
      <c r="I45" s="32"/>
      <c r="J45" s="31">
        <v>0</v>
      </c>
      <c r="K45" s="32"/>
      <c r="L45" s="33">
        <f>IF(ISNUMBER((J45*H45)),(J45*H45),)</f>
        <v>0</v>
      </c>
      <c r="M45" s="34"/>
    </row>
    <row r="46" spans="2:13" customFormat="1" ht="15" customHeight="1" x14ac:dyDescent="0.2">
      <c r="B46" s="28"/>
      <c r="C46" s="29" t="s">
        <v>74</v>
      </c>
      <c r="D46" s="29"/>
      <c r="E46" s="63" t="s">
        <v>75</v>
      </c>
      <c r="F46" s="64"/>
      <c r="G46" s="30"/>
      <c r="H46" s="31"/>
      <c r="I46" s="32"/>
      <c r="J46" s="31"/>
      <c r="K46" s="32"/>
      <c r="L46" s="33"/>
      <c r="M46" s="34"/>
    </row>
    <row r="47" spans="2:13" customFormat="1" ht="15" customHeight="1" x14ac:dyDescent="0.2">
      <c r="B47" s="28"/>
      <c r="C47" s="29" t="s">
        <v>76</v>
      </c>
      <c r="D47" s="29"/>
      <c r="E47" s="63" t="s">
        <v>77</v>
      </c>
      <c r="F47" s="64"/>
      <c r="G47" s="30" t="s">
        <v>58</v>
      </c>
      <c r="H47" s="31">
        <v>470</v>
      </c>
      <c r="I47" s="32"/>
      <c r="J47" s="31">
        <v>1.62</v>
      </c>
      <c r="K47" s="32"/>
      <c r="L47" s="33">
        <f>IF(ISNUMBER((J47*H47)),(J47*H47),)</f>
        <v>761.40000000000009</v>
      </c>
      <c r="M47" s="34"/>
    </row>
    <row r="48" spans="2:13" customFormat="1" ht="15" customHeight="1" x14ac:dyDescent="0.2">
      <c r="B48" s="28"/>
      <c r="C48" s="29" t="s">
        <v>78</v>
      </c>
      <c r="D48" s="29"/>
      <c r="E48" s="63" t="s">
        <v>79</v>
      </c>
      <c r="F48" s="64"/>
      <c r="G48" s="30" t="s">
        <v>58</v>
      </c>
      <c r="H48" s="31">
        <v>0</v>
      </c>
      <c r="I48" s="32"/>
      <c r="J48" s="31">
        <v>0</v>
      </c>
      <c r="K48" s="32"/>
      <c r="L48" s="33">
        <f>IF(ISNUMBER((J48*H48)),(J48*H48),)</f>
        <v>0</v>
      </c>
      <c r="M48" s="34"/>
    </row>
    <row r="49" spans="2:14" customFormat="1" ht="15" customHeight="1" x14ac:dyDescent="0.2">
      <c r="B49" s="28"/>
      <c r="C49" s="29" t="s">
        <v>80</v>
      </c>
      <c r="D49" s="29"/>
      <c r="E49" s="63" t="s">
        <v>81</v>
      </c>
      <c r="F49" s="64"/>
      <c r="G49" s="30" t="s">
        <v>58</v>
      </c>
      <c r="H49" s="31">
        <v>210</v>
      </c>
      <c r="I49" s="32"/>
      <c r="J49" s="31">
        <v>9.09</v>
      </c>
      <c r="K49" s="32"/>
      <c r="L49" s="33">
        <f>IF(ISNUMBER((J49*H49)),(J49*H49),)</f>
        <v>1908.8999999999999</v>
      </c>
      <c r="M49" s="34"/>
    </row>
    <row r="50" spans="2:14" customFormat="1" ht="15" customHeight="1" x14ac:dyDescent="0.2">
      <c r="B50" s="28"/>
      <c r="C50" s="29" t="s">
        <v>82</v>
      </c>
      <c r="D50" s="29"/>
      <c r="E50" s="63" t="s">
        <v>83</v>
      </c>
      <c r="F50" s="64"/>
      <c r="G50" s="30" t="s">
        <v>58</v>
      </c>
      <c r="H50" s="31">
        <v>190</v>
      </c>
      <c r="I50" s="32"/>
      <c r="J50" s="31">
        <v>9.7799999999999994</v>
      </c>
      <c r="K50" s="32"/>
      <c r="L50" s="33">
        <f>IF(ISNUMBER((J50*H50)),(J50*H50),)</f>
        <v>1858.1999999999998</v>
      </c>
      <c r="M50" s="34"/>
    </row>
    <row r="51" spans="2:14" customFormat="1" ht="45" customHeight="1" x14ac:dyDescent="0.2"/>
    <row r="52" spans="2:14" customFormat="1" ht="1.5" customHeight="1" x14ac:dyDescent="0.2"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  <row r="53" spans="2:14" customFormat="1" ht="12.75" customHeight="1" x14ac:dyDescent="0.2">
      <c r="C53" s="42"/>
      <c r="D53" s="42"/>
      <c r="E53" s="42"/>
      <c r="F53" s="65" t="s">
        <v>84</v>
      </c>
      <c r="G53" s="65"/>
      <c r="H53" s="65"/>
      <c r="I53" s="65"/>
      <c r="J53" s="65"/>
      <c r="K53" s="42"/>
      <c r="L53" s="42"/>
      <c r="M53" s="42"/>
      <c r="N53" s="42"/>
    </row>
    <row r="54" spans="2:14" customFormat="1" ht="12.75" customHeight="1" x14ac:dyDescent="0.2">
      <c r="C54" s="43" t="s">
        <v>85</v>
      </c>
      <c r="D54" s="44"/>
      <c r="E54" s="44"/>
      <c r="F54" s="66" t="s">
        <v>86</v>
      </c>
      <c r="G54" s="66"/>
      <c r="H54" s="66"/>
      <c r="I54" s="66"/>
      <c r="J54" s="66"/>
      <c r="K54" s="44"/>
      <c r="L54" s="45" t="s">
        <v>87</v>
      </c>
    </row>
    <row r="55" spans="2:14" s="9" customFormat="1" ht="12.75" hidden="1" customHeight="1" x14ac:dyDescent="0.2"/>
    <row r="56" spans="2:14" customFormat="1" ht="18" customHeight="1" x14ac:dyDescent="0.2"/>
    <row r="57" spans="2:14" s="6" customFormat="1" ht="18" customHeight="1" x14ac:dyDescent="0.2">
      <c r="B57" s="3"/>
      <c r="C57" s="70" t="s">
        <v>88</v>
      </c>
      <c r="D57" s="70"/>
      <c r="E57" s="70"/>
      <c r="F57" s="70"/>
      <c r="G57" s="70"/>
      <c r="H57" s="70"/>
      <c r="I57" s="70"/>
      <c r="J57" s="70"/>
      <c r="K57" s="70"/>
      <c r="L57" s="70"/>
    </row>
    <row r="58" spans="2:14" s="5" customFormat="1" ht="18" customHeight="1" x14ac:dyDescent="0.2">
      <c r="B58" s="2"/>
      <c r="C58" s="71" t="s">
        <v>1</v>
      </c>
      <c r="D58" s="71"/>
      <c r="E58" s="71"/>
      <c r="F58" s="71"/>
      <c r="G58" s="71"/>
      <c r="H58" s="71"/>
      <c r="I58" s="71"/>
      <c r="J58" s="71"/>
      <c r="K58" s="71"/>
      <c r="L58" s="71"/>
    </row>
    <row r="59" spans="2:14" s="7" customFormat="1" ht="18" customHeight="1" x14ac:dyDescent="0.2">
      <c r="B59" s="1"/>
      <c r="C59" s="72" t="s">
        <v>2</v>
      </c>
      <c r="D59" s="72"/>
      <c r="E59" s="72"/>
      <c r="F59" s="72"/>
      <c r="G59" s="72"/>
      <c r="H59" s="72"/>
      <c r="I59" s="72"/>
      <c r="J59" s="72"/>
      <c r="K59" s="72"/>
      <c r="L59" s="72"/>
    </row>
    <row r="60" spans="2:14" customFormat="1" ht="1.5" customHeight="1" x14ac:dyDescent="0.2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  <row r="61" spans="2:14" customFormat="1" ht="18" customHeight="1" x14ac:dyDescent="0.2">
      <c r="J61" s="13"/>
    </row>
    <row r="62" spans="2:14" s="8" customFormat="1" ht="18" customHeight="1" x14ac:dyDescent="0.2">
      <c r="B62" s="14"/>
      <c r="C62" s="15" t="s">
        <v>3</v>
      </c>
      <c r="D62" s="15"/>
      <c r="E62" s="73" t="s">
        <v>4</v>
      </c>
      <c r="F62" s="74"/>
      <c r="G62" s="16" t="s">
        <v>5</v>
      </c>
      <c r="H62" s="17" t="s">
        <v>6</v>
      </c>
      <c r="I62" s="18"/>
      <c r="J62" s="17" t="s">
        <v>7</v>
      </c>
      <c r="K62" s="18"/>
      <c r="L62" s="19" t="s">
        <v>8</v>
      </c>
      <c r="M62" s="20"/>
    </row>
    <row r="63" spans="2:14" customFormat="1" ht="15" customHeight="1" x14ac:dyDescent="0.2">
      <c r="B63" s="28"/>
      <c r="C63" s="29"/>
      <c r="D63" s="29"/>
      <c r="E63" s="75"/>
      <c r="F63" s="76"/>
      <c r="G63" s="30"/>
      <c r="H63" s="31"/>
      <c r="I63" s="32"/>
      <c r="J63" s="31"/>
      <c r="K63" s="32"/>
      <c r="L63" s="33"/>
      <c r="M63" s="34"/>
    </row>
    <row r="64" spans="2:14" customFormat="1" ht="15" customHeight="1" x14ac:dyDescent="0.2">
      <c r="B64" s="28"/>
      <c r="C64" s="29" t="s">
        <v>89</v>
      </c>
      <c r="D64" s="29"/>
      <c r="E64" s="63" t="s">
        <v>90</v>
      </c>
      <c r="F64" s="64"/>
      <c r="G64" s="30" t="s">
        <v>58</v>
      </c>
      <c r="H64" s="31">
        <v>190</v>
      </c>
      <c r="I64" s="32"/>
      <c r="J64" s="31">
        <v>25.28</v>
      </c>
      <c r="K64" s="32"/>
      <c r="L64" s="33">
        <f>IF(ISNUMBER((J64*H64)),(J64*H64),)</f>
        <v>4803.2</v>
      </c>
      <c r="M64" s="34"/>
    </row>
    <row r="65" spans="2:13" customFormat="1" ht="15" customHeight="1" x14ac:dyDescent="0.2">
      <c r="B65" s="28"/>
      <c r="C65" s="29" t="s">
        <v>91</v>
      </c>
      <c r="D65" s="29"/>
      <c r="E65" s="63" t="s">
        <v>92</v>
      </c>
      <c r="F65" s="64"/>
      <c r="G65" s="30"/>
      <c r="H65" s="31"/>
      <c r="I65" s="32"/>
      <c r="J65" s="31"/>
      <c r="K65" s="32"/>
      <c r="L65" s="33"/>
      <c r="M65" s="34"/>
    </row>
    <row r="66" spans="2:13" customFormat="1" ht="15" customHeight="1" x14ac:dyDescent="0.2">
      <c r="B66" s="28"/>
      <c r="C66" s="29" t="s">
        <v>93</v>
      </c>
      <c r="D66" s="29"/>
      <c r="E66" s="63" t="s">
        <v>94</v>
      </c>
      <c r="F66" s="64"/>
      <c r="G66" s="30" t="s">
        <v>58</v>
      </c>
      <c r="H66" s="31">
        <v>70</v>
      </c>
      <c r="I66" s="32"/>
      <c r="J66" s="31">
        <v>9.5500000000000007</v>
      </c>
      <c r="K66" s="32"/>
      <c r="L66" s="33">
        <f>IF(ISNUMBER((J66*H66)),(J66*H66),)</f>
        <v>668.5</v>
      </c>
      <c r="M66" s="34"/>
    </row>
    <row r="67" spans="2:13" customFormat="1" ht="15" customHeight="1" x14ac:dyDescent="0.2">
      <c r="B67" s="28"/>
      <c r="C67" s="29" t="s">
        <v>95</v>
      </c>
      <c r="D67" s="29"/>
      <c r="E67" s="63" t="s">
        <v>96</v>
      </c>
      <c r="F67" s="64"/>
      <c r="G67" s="30" t="s">
        <v>58</v>
      </c>
      <c r="H67" s="31">
        <v>70</v>
      </c>
      <c r="I67" s="32"/>
      <c r="J67" s="31">
        <v>59.57</v>
      </c>
      <c r="K67" s="32"/>
      <c r="L67" s="33">
        <f>IF(ISNUMBER((J67*H67)),(J67*H67),)</f>
        <v>4169.8999999999996</v>
      </c>
      <c r="M67" s="34"/>
    </row>
    <row r="68" spans="2:13" customFormat="1" ht="15" customHeight="1" x14ac:dyDescent="0.2">
      <c r="B68" s="28"/>
      <c r="C68" s="29"/>
      <c r="D68" s="29"/>
      <c r="E68" s="75"/>
      <c r="F68" s="76"/>
      <c r="G68" s="30"/>
      <c r="H68" s="31"/>
      <c r="I68" s="32"/>
      <c r="J68" s="31"/>
      <c r="K68" s="32"/>
      <c r="L68" s="33"/>
      <c r="M68" s="34"/>
    </row>
    <row r="69" spans="2:13" s="8" customFormat="1" ht="18" customHeight="1" x14ac:dyDescent="0.2">
      <c r="C69" s="35"/>
      <c r="D69" s="36"/>
      <c r="E69" s="67" t="s">
        <v>37</v>
      </c>
      <c r="F69" s="67"/>
      <c r="G69" s="37"/>
      <c r="H69" s="38"/>
      <c r="I69" s="38"/>
      <c r="J69" s="38"/>
      <c r="K69" s="38"/>
      <c r="L69" s="38">
        <f>SUM(L37:L50,L64:L67)</f>
        <v>26216.83</v>
      </c>
      <c r="M69" s="39"/>
    </row>
    <row r="70" spans="2:13" customFormat="1" ht="1.5" customHeight="1" x14ac:dyDescent="0.2">
      <c r="C70" s="40"/>
      <c r="D70" s="40"/>
      <c r="E70" s="40"/>
      <c r="F70" s="40"/>
      <c r="H70" s="41"/>
      <c r="I70" s="41"/>
      <c r="J70" s="41"/>
      <c r="K70" s="41"/>
      <c r="L70" s="41"/>
    </row>
    <row r="71" spans="2:13" customFormat="1" ht="18" customHeight="1" x14ac:dyDescent="0.2">
      <c r="B71" s="21"/>
      <c r="C71" s="22" t="s">
        <v>97</v>
      </c>
      <c r="D71" s="22"/>
      <c r="E71" s="67" t="s">
        <v>98</v>
      </c>
      <c r="F71" s="68"/>
      <c r="G71" s="23"/>
      <c r="H71" s="24"/>
      <c r="I71" s="25"/>
      <c r="J71" s="24"/>
      <c r="K71" s="25"/>
      <c r="L71" s="26"/>
      <c r="M71" s="27"/>
    </row>
    <row r="72" spans="2:13" customFormat="1" ht="15" customHeight="1" x14ac:dyDescent="0.2">
      <c r="B72" s="28"/>
      <c r="C72" s="29" t="s">
        <v>99</v>
      </c>
      <c r="D72" s="29"/>
      <c r="E72" s="63" t="s">
        <v>100</v>
      </c>
      <c r="F72" s="64"/>
      <c r="G72" s="30" t="s">
        <v>101</v>
      </c>
      <c r="H72" s="31">
        <v>71</v>
      </c>
      <c r="I72" s="32"/>
      <c r="J72" s="31">
        <v>29.71</v>
      </c>
      <c r="K72" s="32"/>
      <c r="L72" s="33">
        <f>IF(ISNUMBER((J72*H72)),(J72*H72),)</f>
        <v>2109.41</v>
      </c>
      <c r="M72" s="34"/>
    </row>
    <row r="73" spans="2:13" customFormat="1" ht="15" customHeight="1" x14ac:dyDescent="0.2">
      <c r="B73" s="28"/>
      <c r="C73" s="29" t="s">
        <v>102</v>
      </c>
      <c r="D73" s="29"/>
      <c r="E73" s="63" t="s">
        <v>103</v>
      </c>
      <c r="F73" s="64"/>
      <c r="G73" s="30" t="s">
        <v>101</v>
      </c>
      <c r="H73" s="31">
        <v>185</v>
      </c>
      <c r="I73" s="32"/>
      <c r="J73" s="31">
        <v>39.06</v>
      </c>
      <c r="K73" s="32"/>
      <c r="L73" s="33">
        <f>IF(ISNUMBER((J73*H73)),(J73*H73),)</f>
        <v>7226.1</v>
      </c>
      <c r="M73" s="34"/>
    </row>
    <row r="74" spans="2:13" customFormat="1" ht="15" customHeight="1" x14ac:dyDescent="0.2">
      <c r="B74" s="28"/>
      <c r="C74" s="29" t="s">
        <v>104</v>
      </c>
      <c r="D74" s="29"/>
      <c r="E74" s="63" t="s">
        <v>105</v>
      </c>
      <c r="F74" s="64"/>
      <c r="G74" s="30" t="s">
        <v>101</v>
      </c>
      <c r="H74" s="31">
        <v>70</v>
      </c>
      <c r="I74" s="32"/>
      <c r="J74" s="31">
        <v>28.47</v>
      </c>
      <c r="K74" s="32"/>
      <c r="L74" s="33">
        <f>IF(ISNUMBER((J74*H74)),(J74*H74),)</f>
        <v>1992.8999999999999</v>
      </c>
      <c r="M74" s="34"/>
    </row>
    <row r="75" spans="2:13" customFormat="1" ht="15" customHeight="1" x14ac:dyDescent="0.2">
      <c r="B75" s="28"/>
      <c r="C75" s="29" t="s">
        <v>106</v>
      </c>
      <c r="D75" s="29"/>
      <c r="E75" s="63" t="s">
        <v>107</v>
      </c>
      <c r="F75" s="64"/>
      <c r="G75" s="30" t="s">
        <v>101</v>
      </c>
      <c r="H75" s="31">
        <v>54</v>
      </c>
      <c r="I75" s="32"/>
      <c r="J75" s="31">
        <v>28.47</v>
      </c>
      <c r="K75" s="32"/>
      <c r="L75" s="33">
        <f>IF(ISNUMBER((J75*H75)),(J75*H75),)</f>
        <v>1537.3799999999999</v>
      </c>
      <c r="M75" s="34"/>
    </row>
    <row r="76" spans="2:13" s="8" customFormat="1" ht="18" customHeight="1" x14ac:dyDescent="0.2">
      <c r="C76" s="35"/>
      <c r="D76" s="36"/>
      <c r="E76" s="67" t="s">
        <v>37</v>
      </c>
      <c r="F76" s="67"/>
      <c r="G76" s="37"/>
      <c r="H76" s="38"/>
      <c r="I76" s="38"/>
      <c r="J76" s="38"/>
      <c r="K76" s="38"/>
      <c r="L76" s="38">
        <f>SUM(L72:L75)</f>
        <v>12865.789999999999</v>
      </c>
      <c r="M76" s="39"/>
    </row>
    <row r="77" spans="2:13" customFormat="1" ht="1.5" customHeight="1" x14ac:dyDescent="0.2">
      <c r="C77" s="40"/>
      <c r="D77" s="40"/>
      <c r="E77" s="40"/>
      <c r="F77" s="40"/>
      <c r="H77" s="41"/>
      <c r="I77" s="41"/>
      <c r="J77" s="41"/>
      <c r="K77" s="41"/>
      <c r="L77" s="41"/>
    </row>
    <row r="78" spans="2:13" customFormat="1" ht="18" customHeight="1" x14ac:dyDescent="0.2">
      <c r="B78" s="21"/>
      <c r="C78" s="22" t="s">
        <v>108</v>
      </c>
      <c r="D78" s="22"/>
      <c r="E78" s="67" t="s">
        <v>109</v>
      </c>
      <c r="F78" s="68"/>
      <c r="G78" s="23" t="s">
        <v>101</v>
      </c>
      <c r="H78" s="24"/>
      <c r="I78" s="25"/>
      <c r="J78" s="24"/>
      <c r="K78" s="25"/>
      <c r="L78" s="26"/>
      <c r="M78" s="27"/>
    </row>
    <row r="79" spans="2:13" customFormat="1" ht="15" customHeight="1" x14ac:dyDescent="0.2">
      <c r="B79" s="28"/>
      <c r="C79" s="29" t="s">
        <v>110</v>
      </c>
      <c r="D79" s="29"/>
      <c r="E79" s="63" t="s">
        <v>111</v>
      </c>
      <c r="F79" s="64"/>
      <c r="G79" s="30" t="s">
        <v>101</v>
      </c>
      <c r="H79" s="31">
        <v>30</v>
      </c>
      <c r="I79" s="32"/>
      <c r="J79" s="31">
        <v>71</v>
      </c>
      <c r="K79" s="32"/>
      <c r="L79" s="33">
        <f>IF(ISNUMBER((J79*H79)),(J79*H79),)</f>
        <v>2130</v>
      </c>
      <c r="M79" s="34"/>
    </row>
    <row r="80" spans="2:13" customFormat="1" ht="15" customHeight="1" x14ac:dyDescent="0.2">
      <c r="B80" s="28"/>
      <c r="C80" s="29" t="s">
        <v>112</v>
      </c>
      <c r="D80" s="29"/>
      <c r="E80" s="63" t="s">
        <v>113</v>
      </c>
      <c r="F80" s="64"/>
      <c r="G80" s="30" t="s">
        <v>101</v>
      </c>
      <c r="H80" s="31">
        <v>3</v>
      </c>
      <c r="I80" s="32"/>
      <c r="J80" s="31">
        <v>63.69</v>
      </c>
      <c r="K80" s="32"/>
      <c r="L80" s="33">
        <f>IF(ISNUMBER((J80*H80)),(J80*H80),)</f>
        <v>191.07</v>
      </c>
      <c r="M80" s="34"/>
    </row>
    <row r="81" spans="2:13" s="8" customFormat="1" ht="18" customHeight="1" x14ac:dyDescent="0.2">
      <c r="C81" s="35"/>
      <c r="D81" s="36"/>
      <c r="E81" s="67" t="s">
        <v>37</v>
      </c>
      <c r="F81" s="67"/>
      <c r="G81" s="37"/>
      <c r="H81" s="38"/>
      <c r="I81" s="38"/>
      <c r="J81" s="38"/>
      <c r="K81" s="38"/>
      <c r="L81" s="38">
        <f>SUM(L79:L80)</f>
        <v>2321.0700000000002</v>
      </c>
      <c r="M81" s="39"/>
    </row>
    <row r="82" spans="2:13" customFormat="1" ht="1.5" customHeight="1" x14ac:dyDescent="0.2">
      <c r="C82" s="40"/>
      <c r="D82" s="40"/>
      <c r="E82" s="40"/>
      <c r="F82" s="40"/>
      <c r="H82" s="41"/>
      <c r="I82" s="41"/>
      <c r="J82" s="41"/>
      <c r="K82" s="41"/>
      <c r="L82" s="41"/>
    </row>
    <row r="83" spans="2:13" customFormat="1" ht="18" customHeight="1" x14ac:dyDescent="0.2">
      <c r="B83" s="21"/>
      <c r="C83" s="22" t="s">
        <v>114</v>
      </c>
      <c r="D83" s="22"/>
      <c r="E83" s="67" t="s">
        <v>115</v>
      </c>
      <c r="F83" s="68"/>
      <c r="G83" s="23"/>
      <c r="H83" s="24"/>
      <c r="I83" s="25"/>
      <c r="J83" s="24"/>
      <c r="K83" s="25"/>
      <c r="L83" s="26"/>
      <c r="M83" s="27"/>
    </row>
    <row r="84" spans="2:13" customFormat="1" ht="15" customHeight="1" x14ac:dyDescent="0.2">
      <c r="B84" s="28"/>
      <c r="C84" s="29" t="s">
        <v>116</v>
      </c>
      <c r="D84" s="29"/>
      <c r="E84" s="63" t="s">
        <v>117</v>
      </c>
      <c r="F84" s="64"/>
      <c r="G84" s="30"/>
      <c r="H84" s="31"/>
      <c r="I84" s="32"/>
      <c r="J84" s="31"/>
      <c r="K84" s="32"/>
      <c r="L84" s="33"/>
      <c r="M84" s="34"/>
    </row>
    <row r="85" spans="2:13" customFormat="1" ht="15" customHeight="1" x14ac:dyDescent="0.2">
      <c r="B85" s="28"/>
      <c r="C85" s="29" t="s">
        <v>118</v>
      </c>
      <c r="D85" s="29"/>
      <c r="E85" s="63" t="s">
        <v>119</v>
      </c>
      <c r="F85" s="64"/>
      <c r="G85" s="30" t="s">
        <v>71</v>
      </c>
      <c r="H85" s="46">
        <v>4</v>
      </c>
      <c r="I85" s="32"/>
      <c r="J85" s="31">
        <v>174.9</v>
      </c>
      <c r="K85" s="32"/>
      <c r="L85" s="33">
        <f>IF(ISNUMBER((J85*H85)),(J85*H85),)</f>
        <v>699.6</v>
      </c>
      <c r="M85" s="34"/>
    </row>
    <row r="86" spans="2:13" customFormat="1" ht="15" customHeight="1" x14ac:dyDescent="0.2">
      <c r="B86" s="28"/>
      <c r="C86" s="29" t="s">
        <v>120</v>
      </c>
      <c r="D86" s="29"/>
      <c r="E86" s="63" t="s">
        <v>121</v>
      </c>
      <c r="F86" s="64"/>
      <c r="G86" s="30" t="s">
        <v>71</v>
      </c>
      <c r="H86" s="46">
        <v>1</v>
      </c>
      <c r="I86" s="32"/>
      <c r="J86" s="31">
        <v>174.9</v>
      </c>
      <c r="K86" s="32"/>
      <c r="L86" s="33">
        <f>IF(ISNUMBER((J86*H86)),(J86*H86),)</f>
        <v>174.9</v>
      </c>
      <c r="M86" s="34"/>
    </row>
    <row r="87" spans="2:13" customFormat="1" ht="15" customHeight="1" x14ac:dyDescent="0.2">
      <c r="B87" s="28"/>
      <c r="C87" s="29" t="s">
        <v>122</v>
      </c>
      <c r="D87" s="29"/>
      <c r="E87" s="63" t="s">
        <v>123</v>
      </c>
      <c r="F87" s="64"/>
      <c r="G87" s="30" t="s">
        <v>71</v>
      </c>
      <c r="H87" s="31">
        <v>5</v>
      </c>
      <c r="I87" s="32"/>
      <c r="J87" s="31">
        <v>181.73</v>
      </c>
      <c r="K87" s="32"/>
      <c r="L87" s="33">
        <f>IF(ISNUMBER((J87*H87)),(J87*H87),)</f>
        <v>908.65</v>
      </c>
      <c r="M87" s="34"/>
    </row>
    <row r="88" spans="2:13" customFormat="1" ht="15" customHeight="1" x14ac:dyDescent="0.2">
      <c r="B88" s="28"/>
      <c r="C88" s="29"/>
      <c r="D88" s="29"/>
      <c r="E88" s="75"/>
      <c r="F88" s="76"/>
      <c r="G88" s="30" t="s">
        <v>58</v>
      </c>
      <c r="H88" s="31"/>
      <c r="I88" s="32"/>
      <c r="J88" s="31"/>
      <c r="K88" s="32"/>
      <c r="L88" s="33"/>
      <c r="M88" s="34"/>
    </row>
    <row r="89" spans="2:13" s="8" customFormat="1" ht="18" customHeight="1" x14ac:dyDescent="0.2">
      <c r="C89" s="35"/>
      <c r="D89" s="36"/>
      <c r="E89" s="67" t="s">
        <v>37</v>
      </c>
      <c r="F89" s="67"/>
      <c r="G89" s="37"/>
      <c r="H89" s="38"/>
      <c r="I89" s="38"/>
      <c r="J89" s="38"/>
      <c r="K89" s="38"/>
      <c r="L89" s="38">
        <f>SUM(L85:L88)</f>
        <v>1783.15</v>
      </c>
      <c r="M89" s="39"/>
    </row>
    <row r="90" spans="2:13" customFormat="1" ht="1.5" customHeight="1" x14ac:dyDescent="0.2">
      <c r="C90" s="40"/>
      <c r="D90" s="40"/>
      <c r="E90" s="40"/>
      <c r="F90" s="40"/>
      <c r="H90" s="41"/>
      <c r="I90" s="41"/>
      <c r="J90" s="41"/>
      <c r="K90" s="41"/>
      <c r="L90" s="41"/>
    </row>
    <row r="91" spans="2:13" customFormat="1" ht="18" customHeight="1" x14ac:dyDescent="0.2">
      <c r="B91" s="21"/>
      <c r="C91" s="22" t="s">
        <v>124</v>
      </c>
      <c r="D91" s="22"/>
      <c r="E91" s="67" t="s">
        <v>125</v>
      </c>
      <c r="F91" s="68"/>
      <c r="G91" s="23"/>
      <c r="H91" s="24"/>
      <c r="I91" s="25"/>
      <c r="J91" s="24"/>
      <c r="K91" s="25"/>
      <c r="L91" s="26"/>
      <c r="M91" s="27"/>
    </row>
    <row r="92" spans="2:13" customFormat="1" ht="15" customHeight="1" x14ac:dyDescent="0.2">
      <c r="B92" s="28"/>
      <c r="C92" s="29" t="s">
        <v>126</v>
      </c>
      <c r="D92" s="29"/>
      <c r="E92" s="63" t="s">
        <v>10</v>
      </c>
      <c r="F92" s="64"/>
      <c r="G92" s="30" t="s">
        <v>40</v>
      </c>
      <c r="H92" s="31"/>
      <c r="I92" s="32"/>
      <c r="J92" s="31"/>
      <c r="K92" s="32"/>
      <c r="L92" s="33"/>
      <c r="M92" s="34"/>
    </row>
    <row r="93" spans="2:13" customFormat="1" ht="15" customHeight="1" x14ac:dyDescent="0.2">
      <c r="B93" s="28"/>
      <c r="C93" s="29" t="s">
        <v>127</v>
      </c>
      <c r="D93" s="29"/>
      <c r="E93" s="63" t="s">
        <v>128</v>
      </c>
      <c r="F93" s="64"/>
      <c r="G93" s="30" t="s">
        <v>71</v>
      </c>
      <c r="H93" s="46">
        <v>8</v>
      </c>
      <c r="I93" s="32"/>
      <c r="J93" s="31">
        <v>398.97</v>
      </c>
      <c r="K93" s="32"/>
      <c r="L93" s="33">
        <f t="shared" ref="L93:L98" si="1">IF(ISNUMBER((J93*H93)),(J93*H93),)</f>
        <v>3191.76</v>
      </c>
      <c r="M93" s="34"/>
    </row>
    <row r="94" spans="2:13" customFormat="1" ht="15" customHeight="1" x14ac:dyDescent="0.2">
      <c r="B94" s="28"/>
      <c r="C94" s="29" t="s">
        <v>129</v>
      </c>
      <c r="D94" s="29"/>
      <c r="E94" s="63" t="s">
        <v>130</v>
      </c>
      <c r="F94" s="64"/>
      <c r="G94" s="30" t="s">
        <v>71</v>
      </c>
      <c r="H94" s="46">
        <v>1</v>
      </c>
      <c r="I94" s="32"/>
      <c r="J94" s="31">
        <v>5988.81</v>
      </c>
      <c r="K94" s="32"/>
      <c r="L94" s="33">
        <f t="shared" si="1"/>
        <v>5988.81</v>
      </c>
      <c r="M94" s="34"/>
    </row>
    <row r="95" spans="2:13" customFormat="1" ht="15" customHeight="1" x14ac:dyDescent="0.2">
      <c r="B95" s="28"/>
      <c r="C95" s="29" t="s">
        <v>131</v>
      </c>
      <c r="D95" s="29"/>
      <c r="E95" s="63" t="s">
        <v>132</v>
      </c>
      <c r="F95" s="64"/>
      <c r="G95" s="30" t="s">
        <v>71</v>
      </c>
      <c r="H95" s="46">
        <v>8</v>
      </c>
      <c r="I95" s="32"/>
      <c r="J95" s="31">
        <v>54.36</v>
      </c>
      <c r="K95" s="32"/>
      <c r="L95" s="33">
        <f t="shared" si="1"/>
        <v>434.88</v>
      </c>
      <c r="M95" s="34"/>
    </row>
    <row r="96" spans="2:13" customFormat="1" ht="15" customHeight="1" x14ac:dyDescent="0.2">
      <c r="B96" s="28"/>
      <c r="C96" s="29" t="s">
        <v>133</v>
      </c>
      <c r="D96" s="29"/>
      <c r="E96" s="63" t="s">
        <v>134</v>
      </c>
      <c r="F96" s="64"/>
      <c r="G96" s="30" t="s">
        <v>47</v>
      </c>
      <c r="H96" s="31">
        <v>0</v>
      </c>
      <c r="I96" s="32"/>
      <c r="J96" s="31">
        <v>0</v>
      </c>
      <c r="K96" s="32"/>
      <c r="L96" s="33">
        <f t="shared" si="1"/>
        <v>0</v>
      </c>
      <c r="M96" s="34"/>
    </row>
    <row r="97" spans="2:14" customFormat="1" ht="15" customHeight="1" x14ac:dyDescent="0.2">
      <c r="B97" s="28"/>
      <c r="C97" s="29" t="s">
        <v>135</v>
      </c>
      <c r="D97" s="29"/>
      <c r="E97" s="63" t="s">
        <v>136</v>
      </c>
      <c r="F97" s="64"/>
      <c r="G97" s="30" t="s">
        <v>47</v>
      </c>
      <c r="H97" s="31">
        <v>8</v>
      </c>
      <c r="I97" s="32"/>
      <c r="J97" s="31">
        <v>131.01</v>
      </c>
      <c r="K97" s="32"/>
      <c r="L97" s="33">
        <f t="shared" si="1"/>
        <v>1048.08</v>
      </c>
      <c r="M97" s="34"/>
    </row>
    <row r="98" spans="2:14" customFormat="1" ht="15" customHeight="1" x14ac:dyDescent="0.2">
      <c r="B98" s="28"/>
      <c r="C98" s="29" t="s">
        <v>137</v>
      </c>
      <c r="D98" s="29"/>
      <c r="E98" s="63" t="s">
        <v>138</v>
      </c>
      <c r="F98" s="64"/>
      <c r="G98" s="30" t="s">
        <v>101</v>
      </c>
      <c r="H98" s="31">
        <v>0</v>
      </c>
      <c r="I98" s="32"/>
      <c r="J98" s="31">
        <v>0</v>
      </c>
      <c r="K98" s="32"/>
      <c r="L98" s="33">
        <f t="shared" si="1"/>
        <v>0</v>
      </c>
      <c r="M98" s="34"/>
    </row>
    <row r="99" spans="2:14" customFormat="1" ht="15" customHeight="1" x14ac:dyDescent="0.2">
      <c r="B99" s="28"/>
      <c r="C99" s="29" t="s">
        <v>139</v>
      </c>
      <c r="D99" s="29"/>
      <c r="E99" s="63" t="s">
        <v>140</v>
      </c>
      <c r="F99" s="64"/>
      <c r="G99" s="30"/>
      <c r="H99" s="31"/>
      <c r="I99" s="32"/>
      <c r="J99" s="31"/>
      <c r="K99" s="32"/>
      <c r="L99" s="33"/>
      <c r="M99" s="34"/>
    </row>
    <row r="100" spans="2:14" customFormat="1" ht="15" customHeight="1" x14ac:dyDescent="0.2">
      <c r="B100" s="28"/>
      <c r="C100" s="29" t="s">
        <v>141</v>
      </c>
      <c r="D100" s="29"/>
      <c r="E100" s="63" t="s">
        <v>142</v>
      </c>
      <c r="F100" s="64"/>
      <c r="G100" s="30" t="s">
        <v>101</v>
      </c>
      <c r="H100" s="31">
        <v>154</v>
      </c>
      <c r="I100" s="32"/>
      <c r="J100" s="31">
        <v>76.8</v>
      </c>
      <c r="K100" s="32"/>
      <c r="L100" s="33">
        <f>IF(ISNUMBER((J100*H100)),(J100*H100),)</f>
        <v>11827.199999999999</v>
      </c>
      <c r="M100" s="34"/>
    </row>
    <row r="101" spans="2:14" customFormat="1" ht="15" customHeight="1" x14ac:dyDescent="0.2">
      <c r="B101" s="28"/>
      <c r="C101" s="29" t="s">
        <v>143</v>
      </c>
      <c r="D101" s="29"/>
      <c r="E101" s="63" t="s">
        <v>144</v>
      </c>
      <c r="F101" s="64"/>
      <c r="G101" s="30" t="s">
        <v>101</v>
      </c>
      <c r="H101" s="31">
        <v>87</v>
      </c>
      <c r="I101" s="32"/>
      <c r="J101" s="31">
        <v>95.83</v>
      </c>
      <c r="K101" s="32"/>
      <c r="L101" s="33">
        <f>IF(ISNUMBER((J101*H101)),(J101*H101),)</f>
        <v>8337.2099999999991</v>
      </c>
      <c r="M101" s="34"/>
    </row>
    <row r="102" spans="2:14" customFormat="1" ht="15" customHeight="1" x14ac:dyDescent="0.2">
      <c r="B102" s="28"/>
      <c r="C102" s="29" t="s">
        <v>145</v>
      </c>
      <c r="D102" s="29"/>
      <c r="E102" s="63" t="s">
        <v>146</v>
      </c>
      <c r="F102" s="64"/>
      <c r="G102" s="30"/>
      <c r="H102" s="31"/>
      <c r="I102" s="32"/>
      <c r="J102" s="31"/>
      <c r="K102" s="32"/>
      <c r="L102" s="33"/>
      <c r="M102" s="34"/>
    </row>
    <row r="103" spans="2:14" customFormat="1" ht="15" customHeight="1" x14ac:dyDescent="0.2">
      <c r="B103" s="28"/>
      <c r="C103" s="29" t="s">
        <v>147</v>
      </c>
      <c r="D103" s="29"/>
      <c r="E103" s="63" t="s">
        <v>148</v>
      </c>
      <c r="F103" s="64"/>
      <c r="G103" s="30" t="s">
        <v>71</v>
      </c>
      <c r="H103" s="31">
        <v>16</v>
      </c>
      <c r="I103" s="32"/>
      <c r="J103" s="31">
        <v>390.11</v>
      </c>
      <c r="K103" s="32"/>
      <c r="L103" s="33">
        <f>IF(ISNUMBER((J103*H103)),(J103*H103),)</f>
        <v>6241.76</v>
      </c>
      <c r="M103" s="34"/>
    </row>
    <row r="104" spans="2:14" customFormat="1" ht="15" customHeight="1" x14ac:dyDescent="0.2">
      <c r="B104" s="28"/>
      <c r="C104" s="29" t="s">
        <v>149</v>
      </c>
      <c r="D104" s="29"/>
      <c r="E104" s="63" t="s">
        <v>150</v>
      </c>
      <c r="F104" s="64"/>
      <c r="G104" s="30" t="s">
        <v>71</v>
      </c>
      <c r="H104" s="31">
        <v>5</v>
      </c>
      <c r="I104" s="32"/>
      <c r="J104" s="31">
        <v>898.93</v>
      </c>
      <c r="K104" s="32"/>
      <c r="L104" s="33">
        <f>IF(ISNUMBER((J104*H104)),(J104*H104),)</f>
        <v>4494.6499999999996</v>
      </c>
      <c r="M104" s="34"/>
    </row>
    <row r="105" spans="2:14" customFormat="1" ht="15" customHeight="1" x14ac:dyDescent="0.2">
      <c r="B105" s="28"/>
      <c r="C105" s="29" t="s">
        <v>151</v>
      </c>
      <c r="D105" s="29"/>
      <c r="E105" s="63" t="s">
        <v>152</v>
      </c>
      <c r="F105" s="64"/>
      <c r="G105" s="30"/>
      <c r="H105" s="31"/>
      <c r="I105" s="32"/>
      <c r="J105" s="31"/>
      <c r="K105" s="32"/>
      <c r="L105" s="33"/>
      <c r="M105" s="34"/>
    </row>
    <row r="106" spans="2:14" customFormat="1" ht="15" customHeight="1" x14ac:dyDescent="0.2">
      <c r="B106" s="28"/>
      <c r="C106" s="29" t="s">
        <v>153</v>
      </c>
      <c r="D106" s="29"/>
      <c r="E106" s="63" t="s">
        <v>154</v>
      </c>
      <c r="F106" s="64"/>
      <c r="G106" s="30" t="s">
        <v>47</v>
      </c>
      <c r="H106" s="31">
        <v>1</v>
      </c>
      <c r="I106" s="32"/>
      <c r="J106" s="31">
        <v>1410.1</v>
      </c>
      <c r="K106" s="32"/>
      <c r="L106" s="33">
        <f>IF(ISNUMBER((J106*H106)),(J106*H106),)</f>
        <v>1410.1</v>
      </c>
      <c r="M106" s="34"/>
    </row>
    <row r="107" spans="2:14" customFormat="1" ht="42" customHeight="1" x14ac:dyDescent="0.2"/>
    <row r="108" spans="2:14" customFormat="1" ht="1.5" customHeight="1" x14ac:dyDescent="0.2"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</row>
    <row r="109" spans="2:14" customFormat="1" ht="12.75" customHeight="1" x14ac:dyDescent="0.2">
      <c r="C109" s="42"/>
      <c r="D109" s="42"/>
      <c r="E109" s="42"/>
      <c r="F109" s="65" t="s">
        <v>84</v>
      </c>
      <c r="G109" s="65"/>
      <c r="H109" s="65"/>
      <c r="I109" s="65"/>
      <c r="J109" s="65"/>
      <c r="K109" s="42"/>
      <c r="L109" s="42"/>
      <c r="M109" s="42"/>
      <c r="N109" s="42"/>
    </row>
    <row r="110" spans="2:14" customFormat="1" ht="12.75" customHeight="1" x14ac:dyDescent="0.2">
      <c r="C110" s="43" t="s">
        <v>85</v>
      </c>
      <c r="D110" s="44"/>
      <c r="E110" s="44"/>
      <c r="F110" s="66" t="s">
        <v>86</v>
      </c>
      <c r="G110" s="66"/>
      <c r="H110" s="66"/>
      <c r="I110" s="66"/>
      <c r="J110" s="66"/>
      <c r="K110" s="44"/>
      <c r="L110" s="45" t="s">
        <v>155</v>
      </c>
    </row>
    <row r="111" spans="2:14" s="9" customFormat="1" ht="12.75" hidden="1" customHeight="1" x14ac:dyDescent="0.2"/>
    <row r="112" spans="2:14" customFormat="1" ht="18" customHeight="1" x14ac:dyDescent="0.2"/>
    <row r="113" spans="2:13" s="6" customFormat="1" ht="18" customHeight="1" x14ac:dyDescent="0.2">
      <c r="B113" s="3"/>
      <c r="C113" s="70" t="s">
        <v>88</v>
      </c>
      <c r="D113" s="70"/>
      <c r="E113" s="70"/>
      <c r="F113" s="70"/>
      <c r="G113" s="70"/>
      <c r="H113" s="70"/>
      <c r="I113" s="70"/>
      <c r="J113" s="70"/>
      <c r="K113" s="70"/>
      <c r="L113" s="70"/>
    </row>
    <row r="114" spans="2:13" s="5" customFormat="1" ht="18" customHeight="1" x14ac:dyDescent="0.2">
      <c r="B114" s="2"/>
      <c r="C114" s="71" t="s">
        <v>1</v>
      </c>
      <c r="D114" s="71"/>
      <c r="E114" s="71"/>
      <c r="F114" s="71"/>
      <c r="G114" s="71"/>
      <c r="H114" s="71"/>
      <c r="I114" s="71"/>
      <c r="J114" s="71"/>
      <c r="K114" s="71"/>
      <c r="L114" s="71"/>
    </row>
    <row r="115" spans="2:13" s="7" customFormat="1" ht="18" customHeight="1" x14ac:dyDescent="0.2">
      <c r="B115" s="1"/>
      <c r="C115" s="72" t="s">
        <v>2</v>
      </c>
      <c r="D115" s="72"/>
      <c r="E115" s="72"/>
      <c r="F115" s="72"/>
      <c r="G115" s="72"/>
      <c r="H115" s="72"/>
      <c r="I115" s="72"/>
      <c r="J115" s="72"/>
      <c r="K115" s="72"/>
      <c r="L115" s="72"/>
    </row>
    <row r="116" spans="2:13" customFormat="1" ht="1.5" customHeight="1" x14ac:dyDescent="0.2"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</row>
    <row r="117" spans="2:13" customFormat="1" ht="18" customHeight="1" x14ac:dyDescent="0.2">
      <c r="J117" s="13"/>
    </row>
    <row r="118" spans="2:13" s="8" customFormat="1" ht="18" customHeight="1" x14ac:dyDescent="0.2">
      <c r="B118" s="14"/>
      <c r="C118" s="15" t="s">
        <v>3</v>
      </c>
      <c r="D118" s="15"/>
      <c r="E118" s="73" t="s">
        <v>4</v>
      </c>
      <c r="F118" s="74"/>
      <c r="G118" s="16" t="s">
        <v>5</v>
      </c>
      <c r="H118" s="17" t="s">
        <v>6</v>
      </c>
      <c r="I118" s="18"/>
      <c r="J118" s="17" t="s">
        <v>7</v>
      </c>
      <c r="K118" s="18"/>
      <c r="L118" s="19" t="s">
        <v>8</v>
      </c>
      <c r="M118" s="20"/>
    </row>
    <row r="119" spans="2:13" customFormat="1" ht="24" customHeight="1" x14ac:dyDescent="0.2">
      <c r="B119" s="28"/>
      <c r="C119" s="29" t="s">
        <v>156</v>
      </c>
      <c r="D119" s="29"/>
      <c r="E119" s="63" t="s">
        <v>157</v>
      </c>
      <c r="F119" s="64"/>
      <c r="G119" s="30" t="s">
        <v>47</v>
      </c>
      <c r="H119" s="31">
        <v>1</v>
      </c>
      <c r="I119" s="32"/>
      <c r="J119" s="31">
        <v>666.57</v>
      </c>
      <c r="K119" s="32"/>
      <c r="L119" s="33">
        <f>IF(ISNUMBER((J119*H119)),(J119*H119),)</f>
        <v>666.57</v>
      </c>
      <c r="M119" s="34"/>
    </row>
    <row r="120" spans="2:13" customFormat="1" ht="15" customHeight="1" x14ac:dyDescent="0.2">
      <c r="B120" s="28"/>
      <c r="C120" s="29" t="s">
        <v>158</v>
      </c>
      <c r="D120" s="29"/>
      <c r="E120" s="63" t="s">
        <v>159</v>
      </c>
      <c r="F120" s="64"/>
      <c r="G120" s="30" t="s">
        <v>71</v>
      </c>
      <c r="H120" s="31">
        <v>1</v>
      </c>
      <c r="I120" s="32"/>
      <c r="J120" s="31">
        <v>1689.49</v>
      </c>
      <c r="K120" s="32"/>
      <c r="L120" s="33">
        <f>IF(ISNUMBER((J120*H120)),(J120*H120),)</f>
        <v>1689.49</v>
      </c>
      <c r="M120" s="34"/>
    </row>
    <row r="121" spans="2:13" customFormat="1" ht="15" customHeight="1" x14ac:dyDescent="0.2">
      <c r="B121" s="28"/>
      <c r="C121" s="29" t="s">
        <v>160</v>
      </c>
      <c r="D121" s="29"/>
      <c r="E121" s="63" t="s">
        <v>161</v>
      </c>
      <c r="F121" s="64"/>
      <c r="G121" s="30" t="s">
        <v>71</v>
      </c>
      <c r="H121" s="31">
        <v>1</v>
      </c>
      <c r="I121" s="32"/>
      <c r="J121" s="31">
        <v>1125.42</v>
      </c>
      <c r="K121" s="32"/>
      <c r="L121" s="33">
        <f>IF(ISNUMBER((J121*H121)),(J121*H121),)</f>
        <v>1125.42</v>
      </c>
      <c r="M121" s="34"/>
    </row>
    <row r="122" spans="2:13" customFormat="1" ht="15" customHeight="1" x14ac:dyDescent="0.2">
      <c r="B122" s="28"/>
      <c r="C122" s="29" t="s">
        <v>162</v>
      </c>
      <c r="D122" s="29"/>
      <c r="E122" s="63" t="s">
        <v>163</v>
      </c>
      <c r="F122" s="64"/>
      <c r="G122" s="30" t="s">
        <v>47</v>
      </c>
      <c r="H122" s="31"/>
      <c r="I122" s="32"/>
      <c r="J122" s="31"/>
      <c r="K122" s="32"/>
      <c r="L122" s="33"/>
      <c r="M122" s="34"/>
    </row>
    <row r="123" spans="2:13" customFormat="1" ht="15" customHeight="1" x14ac:dyDescent="0.2">
      <c r="B123" s="28"/>
      <c r="C123" s="29" t="s">
        <v>164</v>
      </c>
      <c r="D123" s="29"/>
      <c r="E123" s="63" t="s">
        <v>165</v>
      </c>
      <c r="F123" s="64"/>
      <c r="G123" s="30"/>
      <c r="H123" s="31">
        <v>8</v>
      </c>
      <c r="I123" s="32"/>
      <c r="J123" s="31">
        <v>398.97</v>
      </c>
      <c r="K123" s="32"/>
      <c r="L123" s="33">
        <f>IF(ISNUMBER((J123*H123)),(J123*H123),)</f>
        <v>3191.76</v>
      </c>
      <c r="M123" s="34"/>
    </row>
    <row r="124" spans="2:13" customFormat="1" ht="15" customHeight="1" x14ac:dyDescent="0.2">
      <c r="B124" s="28"/>
      <c r="C124" s="29" t="s">
        <v>166</v>
      </c>
      <c r="D124" s="29"/>
      <c r="E124" s="63" t="s">
        <v>167</v>
      </c>
      <c r="F124" s="64"/>
      <c r="G124" s="30" t="s">
        <v>47</v>
      </c>
      <c r="H124" s="31"/>
      <c r="I124" s="32"/>
      <c r="J124" s="31"/>
      <c r="K124" s="32"/>
      <c r="L124" s="33"/>
      <c r="M124" s="34"/>
    </row>
    <row r="125" spans="2:13" customFormat="1" ht="15" customHeight="1" x14ac:dyDescent="0.2">
      <c r="B125" s="28"/>
      <c r="C125" s="29" t="s">
        <v>168</v>
      </c>
      <c r="D125" s="29"/>
      <c r="E125" s="63" t="s">
        <v>169</v>
      </c>
      <c r="F125" s="64"/>
      <c r="G125" s="30" t="s">
        <v>71</v>
      </c>
      <c r="H125" s="31">
        <v>1</v>
      </c>
      <c r="I125" s="32"/>
      <c r="J125" s="31">
        <v>5988.81</v>
      </c>
      <c r="K125" s="32"/>
      <c r="L125" s="33">
        <f>IF(ISNUMBER((J125*H125)),(J125*H125),)</f>
        <v>5988.81</v>
      </c>
      <c r="M125" s="34"/>
    </row>
    <row r="126" spans="2:13" customFormat="1" ht="15" customHeight="1" x14ac:dyDescent="0.2">
      <c r="B126" s="28"/>
      <c r="C126" s="29" t="s">
        <v>170</v>
      </c>
      <c r="D126" s="29"/>
      <c r="E126" s="63" t="s">
        <v>171</v>
      </c>
      <c r="F126" s="64"/>
      <c r="G126" s="30" t="s">
        <v>71</v>
      </c>
      <c r="H126" s="31">
        <v>1</v>
      </c>
      <c r="I126" s="32"/>
      <c r="J126" s="31">
        <v>629.38</v>
      </c>
      <c r="K126" s="32"/>
      <c r="L126" s="33">
        <f>IF(ISNUMBER((J126*H126)),(J126*H126),)</f>
        <v>629.38</v>
      </c>
      <c r="M126" s="34"/>
    </row>
    <row r="127" spans="2:13" customFormat="1" ht="15" customHeight="1" x14ac:dyDescent="0.2">
      <c r="B127" s="28"/>
      <c r="C127" s="29" t="s">
        <v>172</v>
      </c>
      <c r="D127" s="29"/>
      <c r="E127" s="63" t="s">
        <v>173</v>
      </c>
      <c r="F127" s="64"/>
      <c r="G127" s="30" t="s">
        <v>47</v>
      </c>
      <c r="H127" s="31">
        <v>1</v>
      </c>
      <c r="I127" s="32"/>
      <c r="J127" s="31">
        <v>0</v>
      </c>
      <c r="K127" s="32"/>
      <c r="L127" s="33">
        <f>IF(ISNUMBER((J127*H127)),(J127*H127),)</f>
        <v>0</v>
      </c>
      <c r="M127" s="34"/>
    </row>
    <row r="128" spans="2:13" customFormat="1" ht="15" customHeight="1" x14ac:dyDescent="0.2">
      <c r="B128" s="28"/>
      <c r="C128" s="29" t="s">
        <v>174</v>
      </c>
      <c r="D128" s="29"/>
      <c r="E128" s="63" t="s">
        <v>175</v>
      </c>
      <c r="F128" s="64"/>
      <c r="G128" s="30"/>
      <c r="H128" s="31"/>
      <c r="I128" s="32"/>
      <c r="J128" s="31"/>
      <c r="K128" s="32"/>
      <c r="L128" s="33"/>
      <c r="M128" s="34"/>
    </row>
    <row r="129" spans="2:13" customFormat="1" ht="24" customHeight="1" x14ac:dyDescent="0.2">
      <c r="B129" s="28"/>
      <c r="C129" s="29" t="s">
        <v>176</v>
      </c>
      <c r="D129" s="29"/>
      <c r="E129" s="63" t="s">
        <v>177</v>
      </c>
      <c r="F129" s="64"/>
      <c r="G129" s="30" t="s">
        <v>101</v>
      </c>
      <c r="H129" s="31">
        <v>35</v>
      </c>
      <c r="I129" s="32"/>
      <c r="J129" s="31">
        <v>44.57</v>
      </c>
      <c r="K129" s="32"/>
      <c r="L129" s="33">
        <f>IF(ISNUMBER((J129*H129)),(J129*H129),)</f>
        <v>1559.95</v>
      </c>
      <c r="M129" s="34"/>
    </row>
    <row r="130" spans="2:13" customFormat="1" ht="15" customHeight="1" x14ac:dyDescent="0.2">
      <c r="B130" s="28"/>
      <c r="C130" s="29" t="s">
        <v>178</v>
      </c>
      <c r="D130" s="29"/>
      <c r="E130" s="63" t="s">
        <v>179</v>
      </c>
      <c r="F130" s="64"/>
      <c r="G130" s="30" t="s">
        <v>71</v>
      </c>
      <c r="H130" s="31">
        <v>1</v>
      </c>
      <c r="I130" s="32"/>
      <c r="J130" s="31">
        <v>913.03</v>
      </c>
      <c r="K130" s="32"/>
      <c r="L130" s="33">
        <f>IF(ISNUMBER((J130*H130)),(J130*H130),)</f>
        <v>913.03</v>
      </c>
      <c r="M130" s="34"/>
    </row>
    <row r="131" spans="2:13" customFormat="1" ht="15" customHeight="1" x14ac:dyDescent="0.2">
      <c r="B131" s="28"/>
      <c r="C131" s="29" t="s">
        <v>180</v>
      </c>
      <c r="D131" s="29"/>
      <c r="E131" s="63" t="s">
        <v>181</v>
      </c>
      <c r="F131" s="64"/>
      <c r="G131" s="30" t="s">
        <v>47</v>
      </c>
      <c r="H131" s="31">
        <v>1</v>
      </c>
      <c r="I131" s="32"/>
      <c r="J131" s="31">
        <v>987.46</v>
      </c>
      <c r="K131" s="32"/>
      <c r="L131" s="33">
        <f>IF(ISNUMBER((J131*H131)),(J131*H131),)</f>
        <v>987.46</v>
      </c>
      <c r="M131" s="34"/>
    </row>
    <row r="132" spans="2:13" s="8" customFormat="1" ht="18" customHeight="1" x14ac:dyDescent="0.2">
      <c r="C132" s="35"/>
      <c r="D132" s="36"/>
      <c r="E132" s="67" t="s">
        <v>37</v>
      </c>
      <c r="F132" s="67"/>
      <c r="G132" s="37"/>
      <c r="H132" s="38"/>
      <c r="I132" s="38"/>
      <c r="J132" s="38"/>
      <c r="K132" s="38"/>
      <c r="L132" s="38">
        <f>SUM(L92:L106,L119:L131)</f>
        <v>59726.319999999985</v>
      </c>
      <c r="M132" s="39"/>
    </row>
    <row r="133" spans="2:13" customFormat="1" ht="1.5" customHeight="1" x14ac:dyDescent="0.2">
      <c r="C133" s="40"/>
      <c r="D133" s="40"/>
      <c r="E133" s="40"/>
      <c r="F133" s="40"/>
      <c r="H133" s="41"/>
      <c r="I133" s="41"/>
      <c r="J133" s="41"/>
      <c r="K133" s="41"/>
      <c r="L133" s="41"/>
    </row>
    <row r="134" spans="2:13" customFormat="1" ht="18" customHeight="1" x14ac:dyDescent="0.2">
      <c r="B134" s="21"/>
      <c r="C134" s="22" t="s">
        <v>182</v>
      </c>
      <c r="D134" s="22"/>
      <c r="E134" s="67" t="s">
        <v>183</v>
      </c>
      <c r="F134" s="68"/>
      <c r="G134" s="23"/>
      <c r="H134" s="24"/>
      <c r="I134" s="25"/>
      <c r="J134" s="24"/>
      <c r="K134" s="25"/>
      <c r="L134" s="26"/>
      <c r="M134" s="27"/>
    </row>
    <row r="135" spans="2:13" customFormat="1" ht="15" customHeight="1" x14ac:dyDescent="0.2">
      <c r="B135" s="28"/>
      <c r="C135" s="29" t="s">
        <v>184</v>
      </c>
      <c r="D135" s="29"/>
      <c r="E135" s="63" t="s">
        <v>10</v>
      </c>
      <c r="F135" s="64"/>
      <c r="G135" s="30" t="s">
        <v>40</v>
      </c>
      <c r="H135" s="31"/>
      <c r="I135" s="32"/>
      <c r="J135" s="31">
        <v>0</v>
      </c>
      <c r="K135" s="32"/>
      <c r="L135" s="33"/>
      <c r="M135" s="34"/>
    </row>
    <row r="136" spans="2:13" customFormat="1" ht="15" customHeight="1" x14ac:dyDescent="0.2">
      <c r="B136" s="28"/>
      <c r="C136" s="29" t="s">
        <v>185</v>
      </c>
      <c r="D136" s="29"/>
      <c r="E136" s="63" t="s">
        <v>186</v>
      </c>
      <c r="F136" s="64"/>
      <c r="G136" s="30"/>
      <c r="H136" s="31"/>
      <c r="I136" s="32"/>
      <c r="J136" s="31"/>
      <c r="K136" s="32"/>
      <c r="L136" s="33"/>
      <c r="M136" s="34"/>
    </row>
    <row r="137" spans="2:13" customFormat="1" ht="15" customHeight="1" x14ac:dyDescent="0.2">
      <c r="B137" s="28"/>
      <c r="C137" s="29" t="s">
        <v>187</v>
      </c>
      <c r="D137" s="29"/>
      <c r="E137" s="63" t="s">
        <v>142</v>
      </c>
      <c r="F137" s="64"/>
      <c r="G137" s="30" t="s">
        <v>101</v>
      </c>
      <c r="H137" s="31">
        <v>170</v>
      </c>
      <c r="I137" s="32"/>
      <c r="J137" s="31">
        <v>74.58</v>
      </c>
      <c r="K137" s="32"/>
      <c r="L137" s="33">
        <f>IF(ISNUMBER((J137*H137)),(J137*H137),)</f>
        <v>12678.6</v>
      </c>
      <c r="M137" s="34"/>
    </row>
    <row r="138" spans="2:13" customFormat="1" ht="15" customHeight="1" x14ac:dyDescent="0.2">
      <c r="B138" s="28"/>
      <c r="C138" s="29" t="s">
        <v>188</v>
      </c>
      <c r="D138" s="29"/>
      <c r="E138" s="63" t="s">
        <v>189</v>
      </c>
      <c r="F138" s="64"/>
      <c r="G138" s="30"/>
      <c r="H138" s="31"/>
      <c r="I138" s="32"/>
      <c r="J138" s="31"/>
      <c r="K138" s="32"/>
      <c r="L138" s="33"/>
      <c r="M138" s="34"/>
    </row>
    <row r="139" spans="2:13" customFormat="1" ht="15" customHeight="1" x14ac:dyDescent="0.2">
      <c r="B139" s="28"/>
      <c r="C139" s="29" t="s">
        <v>190</v>
      </c>
      <c r="D139" s="29"/>
      <c r="E139" s="63" t="s">
        <v>191</v>
      </c>
      <c r="F139" s="64"/>
      <c r="G139" s="30" t="s">
        <v>71</v>
      </c>
      <c r="H139" s="31">
        <v>9</v>
      </c>
      <c r="I139" s="32"/>
      <c r="J139" s="31">
        <v>390.11</v>
      </c>
      <c r="K139" s="32"/>
      <c r="L139" s="33">
        <f t="shared" ref="L139:L144" si="2">IF(ISNUMBER((J139*H139)),(J139*H139),)</f>
        <v>3510.9900000000002</v>
      </c>
      <c r="M139" s="34"/>
    </row>
    <row r="140" spans="2:13" customFormat="1" ht="24" customHeight="1" x14ac:dyDescent="0.2">
      <c r="B140" s="28"/>
      <c r="C140" s="29" t="s">
        <v>192</v>
      </c>
      <c r="D140" s="29"/>
      <c r="E140" s="63" t="s">
        <v>193</v>
      </c>
      <c r="F140" s="64"/>
      <c r="G140" s="30" t="s">
        <v>71</v>
      </c>
      <c r="H140" s="31">
        <v>6</v>
      </c>
      <c r="I140" s="32"/>
      <c r="J140" s="31">
        <v>359.02</v>
      </c>
      <c r="K140" s="32"/>
      <c r="L140" s="33">
        <f t="shared" si="2"/>
        <v>2154.12</v>
      </c>
      <c r="M140" s="34"/>
    </row>
    <row r="141" spans="2:13" customFormat="1" ht="15" customHeight="1" x14ac:dyDescent="0.2">
      <c r="B141" s="28"/>
      <c r="C141" s="29" t="s">
        <v>194</v>
      </c>
      <c r="D141" s="29"/>
      <c r="E141" s="63" t="s">
        <v>195</v>
      </c>
      <c r="F141" s="64"/>
      <c r="G141" s="30" t="s">
        <v>71</v>
      </c>
      <c r="H141" s="31">
        <v>1</v>
      </c>
      <c r="I141" s="32"/>
      <c r="J141" s="31">
        <v>2300.11</v>
      </c>
      <c r="K141" s="32"/>
      <c r="L141" s="33">
        <f t="shared" si="2"/>
        <v>2300.11</v>
      </c>
      <c r="M141" s="34"/>
    </row>
    <row r="142" spans="2:13" customFormat="1" ht="15" customHeight="1" x14ac:dyDescent="0.2">
      <c r="B142" s="28"/>
      <c r="C142" s="29" t="s">
        <v>196</v>
      </c>
      <c r="D142" s="29"/>
      <c r="E142" s="63" t="s">
        <v>197</v>
      </c>
      <c r="F142" s="64"/>
      <c r="G142" s="30" t="s">
        <v>47</v>
      </c>
      <c r="H142" s="31">
        <v>1</v>
      </c>
      <c r="I142" s="32"/>
      <c r="J142" s="31">
        <v>6623.78</v>
      </c>
      <c r="K142" s="32"/>
      <c r="L142" s="33">
        <f t="shared" si="2"/>
        <v>6623.78</v>
      </c>
      <c r="M142" s="34"/>
    </row>
    <row r="143" spans="2:13" customFormat="1" ht="15" customHeight="1" x14ac:dyDescent="0.2">
      <c r="B143" s="28"/>
      <c r="C143" s="29" t="s">
        <v>198</v>
      </c>
      <c r="D143" s="29"/>
      <c r="E143" s="63" t="s">
        <v>199</v>
      </c>
      <c r="F143" s="64"/>
      <c r="G143" s="30" t="s">
        <v>47</v>
      </c>
      <c r="H143" s="31">
        <v>1</v>
      </c>
      <c r="I143" s="32"/>
      <c r="J143" s="31">
        <v>5724.72</v>
      </c>
      <c r="K143" s="32"/>
      <c r="L143" s="33">
        <f t="shared" si="2"/>
        <v>5724.72</v>
      </c>
      <c r="M143" s="34"/>
    </row>
    <row r="144" spans="2:13" customFormat="1" ht="15" customHeight="1" x14ac:dyDescent="0.2">
      <c r="B144" s="28"/>
      <c r="C144" s="29" t="s">
        <v>200</v>
      </c>
      <c r="D144" s="29"/>
      <c r="E144" s="63" t="s">
        <v>201</v>
      </c>
      <c r="F144" s="64"/>
      <c r="G144" s="30" t="s">
        <v>47</v>
      </c>
      <c r="H144" s="31">
        <v>0</v>
      </c>
      <c r="I144" s="32"/>
      <c r="J144" s="31">
        <v>0</v>
      </c>
      <c r="K144" s="32"/>
      <c r="L144" s="33">
        <f t="shared" si="2"/>
        <v>0</v>
      </c>
      <c r="M144" s="34"/>
    </row>
    <row r="145" spans="2:13" customFormat="1" ht="15" customHeight="1" x14ac:dyDescent="0.2">
      <c r="B145" s="28"/>
      <c r="C145" s="29" t="s">
        <v>202</v>
      </c>
      <c r="D145" s="29"/>
      <c r="E145" s="63" t="s">
        <v>203</v>
      </c>
      <c r="F145" s="64"/>
      <c r="G145" s="30" t="s">
        <v>47</v>
      </c>
      <c r="H145" s="31"/>
      <c r="I145" s="32"/>
      <c r="J145" s="31"/>
      <c r="K145" s="32"/>
      <c r="L145" s="33"/>
      <c r="M145" s="34"/>
    </row>
    <row r="146" spans="2:13" customFormat="1" ht="15" customHeight="1" x14ac:dyDescent="0.2">
      <c r="B146" s="28"/>
      <c r="C146" s="29" t="s">
        <v>204</v>
      </c>
      <c r="D146" s="29"/>
      <c r="E146" s="63" t="s">
        <v>205</v>
      </c>
      <c r="F146" s="64"/>
      <c r="G146" s="30" t="s">
        <v>68</v>
      </c>
      <c r="H146" s="31">
        <v>1</v>
      </c>
      <c r="I146" s="32"/>
      <c r="J146" s="31">
        <v>269.29000000000002</v>
      </c>
      <c r="K146" s="32"/>
      <c r="L146" s="33">
        <f>IF(ISNUMBER((J146*H146)),(J146*H146),)</f>
        <v>269.29000000000002</v>
      </c>
      <c r="M146" s="34"/>
    </row>
    <row r="147" spans="2:13" customFormat="1" ht="15" customHeight="1" x14ac:dyDescent="0.2">
      <c r="B147" s="28"/>
      <c r="C147" s="29" t="s">
        <v>206</v>
      </c>
      <c r="D147" s="29"/>
      <c r="E147" s="63" t="s">
        <v>207</v>
      </c>
      <c r="F147" s="64"/>
      <c r="G147" s="30" t="s">
        <v>68</v>
      </c>
      <c r="H147" s="31">
        <v>2</v>
      </c>
      <c r="I147" s="32"/>
      <c r="J147" s="31">
        <v>269.29000000000002</v>
      </c>
      <c r="K147" s="32"/>
      <c r="L147" s="33">
        <f>IF(ISNUMBER((J147*H147)),(J147*H147),)</f>
        <v>538.58000000000004</v>
      </c>
      <c r="M147" s="34"/>
    </row>
    <row r="148" spans="2:13" customFormat="1" ht="15" customHeight="1" x14ac:dyDescent="0.2">
      <c r="B148" s="28"/>
      <c r="C148" s="29" t="s">
        <v>208</v>
      </c>
      <c r="D148" s="29"/>
      <c r="E148" s="63" t="s">
        <v>209</v>
      </c>
      <c r="F148" s="64"/>
      <c r="G148" s="30" t="s">
        <v>68</v>
      </c>
      <c r="H148" s="31">
        <v>2</v>
      </c>
      <c r="I148" s="32"/>
      <c r="J148" s="31">
        <v>246.41</v>
      </c>
      <c r="K148" s="32"/>
      <c r="L148" s="33">
        <f>IF(ISNUMBER((J148*H148)),(J148*H148),)</f>
        <v>492.82</v>
      </c>
      <c r="M148" s="34"/>
    </row>
    <row r="149" spans="2:13" customFormat="1" ht="15" customHeight="1" x14ac:dyDescent="0.2">
      <c r="B149" s="28"/>
      <c r="C149" s="29" t="s">
        <v>210</v>
      </c>
      <c r="D149" s="29"/>
      <c r="E149" s="63" t="s">
        <v>211</v>
      </c>
      <c r="F149" s="64"/>
      <c r="G149" s="30" t="s">
        <v>47</v>
      </c>
      <c r="H149" s="31"/>
      <c r="I149" s="32"/>
      <c r="J149" s="31"/>
      <c r="K149" s="32"/>
      <c r="L149" s="33"/>
      <c r="M149" s="34"/>
    </row>
    <row r="150" spans="2:13" customFormat="1" ht="15" customHeight="1" x14ac:dyDescent="0.2">
      <c r="B150" s="28"/>
      <c r="C150" s="29" t="s">
        <v>212</v>
      </c>
      <c r="D150" s="29"/>
      <c r="E150" s="63" t="s">
        <v>213</v>
      </c>
      <c r="F150" s="64"/>
      <c r="G150" s="30" t="s">
        <v>68</v>
      </c>
      <c r="H150" s="31">
        <v>2</v>
      </c>
      <c r="I150" s="32"/>
      <c r="J150" s="31">
        <v>246.41</v>
      </c>
      <c r="K150" s="32"/>
      <c r="L150" s="33">
        <f>IF(ISNUMBER((J150*H150)),(J150*H150),)</f>
        <v>492.82</v>
      </c>
      <c r="M150" s="34"/>
    </row>
    <row r="151" spans="2:13" customFormat="1" ht="15" customHeight="1" x14ac:dyDescent="0.2">
      <c r="B151" s="28"/>
      <c r="C151" s="29" t="s">
        <v>214</v>
      </c>
      <c r="D151" s="29"/>
      <c r="E151" s="63" t="s">
        <v>215</v>
      </c>
      <c r="F151" s="64"/>
      <c r="G151" s="30" t="s">
        <v>68</v>
      </c>
      <c r="H151" s="31">
        <v>2</v>
      </c>
      <c r="I151" s="32"/>
      <c r="J151" s="31">
        <v>246.41</v>
      </c>
      <c r="K151" s="32"/>
      <c r="L151" s="33">
        <f>IF(ISNUMBER((J151*H151)),(J151*H151),)</f>
        <v>492.82</v>
      </c>
      <c r="M151" s="34"/>
    </row>
    <row r="152" spans="2:13" customFormat="1" ht="15" customHeight="1" x14ac:dyDescent="0.2">
      <c r="B152" s="28"/>
      <c r="C152" s="29" t="s">
        <v>216</v>
      </c>
      <c r="D152" s="29"/>
      <c r="E152" s="63" t="s">
        <v>217</v>
      </c>
      <c r="F152" s="64"/>
      <c r="G152" s="30" t="s">
        <v>47</v>
      </c>
      <c r="H152" s="31">
        <v>1</v>
      </c>
      <c r="I152" s="32"/>
      <c r="J152" s="31">
        <v>1304.54</v>
      </c>
      <c r="K152" s="32"/>
      <c r="L152" s="33">
        <f>IF(ISNUMBER((J152*H152)),(J152*H152),)</f>
        <v>1304.54</v>
      </c>
      <c r="M152" s="34"/>
    </row>
    <row r="153" spans="2:13" s="8" customFormat="1" ht="18" customHeight="1" x14ac:dyDescent="0.2">
      <c r="C153" s="35"/>
      <c r="D153" s="36"/>
      <c r="E153" s="67" t="s">
        <v>37</v>
      </c>
      <c r="F153" s="67"/>
      <c r="G153" s="37"/>
      <c r="H153" s="38"/>
      <c r="I153" s="38"/>
      <c r="J153" s="38"/>
      <c r="K153" s="38"/>
      <c r="L153" s="38">
        <f>SUM(L135:L152)</f>
        <v>36583.19</v>
      </c>
      <c r="M153" s="39"/>
    </row>
    <row r="154" spans="2:13" customFormat="1" ht="1.5" customHeight="1" x14ac:dyDescent="0.2">
      <c r="C154" s="40"/>
      <c r="D154" s="40"/>
      <c r="E154" s="40"/>
      <c r="F154" s="40"/>
      <c r="H154" s="41"/>
      <c r="I154" s="41"/>
      <c r="J154" s="41"/>
      <c r="K154" s="41"/>
      <c r="L154" s="41"/>
    </row>
    <row r="155" spans="2:13" customFormat="1" ht="18" customHeight="1" x14ac:dyDescent="0.2">
      <c r="B155" s="21"/>
      <c r="C155" s="22" t="s">
        <v>218</v>
      </c>
      <c r="D155" s="22"/>
      <c r="E155" s="67" t="s">
        <v>219</v>
      </c>
      <c r="F155" s="68"/>
      <c r="G155" s="23"/>
      <c r="H155" s="24"/>
      <c r="I155" s="25"/>
      <c r="J155" s="24"/>
      <c r="K155" s="25"/>
      <c r="L155" s="26"/>
      <c r="M155" s="27"/>
    </row>
    <row r="156" spans="2:13" customFormat="1" ht="15" customHeight="1" x14ac:dyDescent="0.2">
      <c r="B156" s="28"/>
      <c r="C156" s="29" t="s">
        <v>220</v>
      </c>
      <c r="D156" s="29"/>
      <c r="E156" s="63" t="s">
        <v>221</v>
      </c>
      <c r="F156" s="64"/>
      <c r="G156" s="30" t="s">
        <v>101</v>
      </c>
      <c r="H156" s="31"/>
      <c r="I156" s="32"/>
      <c r="J156" s="31"/>
      <c r="K156" s="32"/>
      <c r="L156" s="33"/>
      <c r="M156" s="34"/>
    </row>
    <row r="157" spans="2:13" customFormat="1" ht="15" customHeight="1" x14ac:dyDescent="0.2">
      <c r="B157" s="28"/>
      <c r="C157" s="29" t="s">
        <v>222</v>
      </c>
      <c r="D157" s="29"/>
      <c r="E157" s="63" t="s">
        <v>223</v>
      </c>
      <c r="F157" s="64"/>
      <c r="G157" s="30" t="s">
        <v>101</v>
      </c>
      <c r="H157" s="31">
        <v>56</v>
      </c>
      <c r="I157" s="32"/>
      <c r="J157" s="31">
        <v>20.239999999999998</v>
      </c>
      <c r="K157" s="32"/>
      <c r="L157" s="33">
        <f>IF(ISNUMBER((J157*H157)),(J157*H157),)</f>
        <v>1133.4399999999998</v>
      </c>
      <c r="M157" s="34"/>
    </row>
    <row r="158" spans="2:13" customFormat="1" ht="15" customHeight="1" x14ac:dyDescent="0.2">
      <c r="B158" s="28"/>
      <c r="C158" s="29" t="s">
        <v>224</v>
      </c>
      <c r="D158" s="29"/>
      <c r="E158" s="63" t="s">
        <v>225</v>
      </c>
      <c r="F158" s="64"/>
      <c r="G158" s="30" t="s">
        <v>101</v>
      </c>
      <c r="H158" s="31">
        <v>88</v>
      </c>
      <c r="I158" s="32"/>
      <c r="J158" s="31">
        <v>20.239999999999998</v>
      </c>
      <c r="K158" s="32"/>
      <c r="L158" s="33">
        <f>IF(ISNUMBER((J158*H158)),(J158*H158),)</f>
        <v>1781.12</v>
      </c>
      <c r="M158" s="34"/>
    </row>
    <row r="159" spans="2:13" customFormat="1" ht="15" customHeight="1" x14ac:dyDescent="0.2">
      <c r="B159" s="28"/>
      <c r="C159" s="29" t="s">
        <v>226</v>
      </c>
      <c r="D159" s="29"/>
      <c r="E159" s="63" t="s">
        <v>227</v>
      </c>
      <c r="F159" s="64"/>
      <c r="G159" s="30" t="s">
        <v>101</v>
      </c>
      <c r="H159" s="31">
        <v>75</v>
      </c>
      <c r="I159" s="32"/>
      <c r="J159" s="31">
        <v>20.239999999999998</v>
      </c>
      <c r="K159" s="32"/>
      <c r="L159" s="33">
        <f>IF(ISNUMBER((J159*H159)),(J159*H159),)</f>
        <v>1517.9999999999998</v>
      </c>
      <c r="M159" s="34"/>
    </row>
    <row r="160" spans="2:13" customFormat="1" ht="45" customHeight="1" x14ac:dyDescent="0.2"/>
    <row r="161" spans="2:14" customFormat="1" ht="1.5" customHeight="1" x14ac:dyDescent="0.2"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</row>
    <row r="162" spans="2:14" customFormat="1" ht="12.75" customHeight="1" x14ac:dyDescent="0.2">
      <c r="C162" s="42"/>
      <c r="D162" s="42"/>
      <c r="E162" s="42"/>
      <c r="F162" s="65" t="s">
        <v>84</v>
      </c>
      <c r="G162" s="65"/>
      <c r="H162" s="65"/>
      <c r="I162" s="65"/>
      <c r="J162" s="65"/>
      <c r="K162" s="42"/>
      <c r="L162" s="42"/>
      <c r="M162" s="42"/>
      <c r="N162" s="42"/>
    </row>
    <row r="163" spans="2:14" customFormat="1" ht="12.75" customHeight="1" x14ac:dyDescent="0.2">
      <c r="C163" s="43" t="s">
        <v>85</v>
      </c>
      <c r="D163" s="44"/>
      <c r="E163" s="44"/>
      <c r="F163" s="66" t="s">
        <v>86</v>
      </c>
      <c r="G163" s="66"/>
      <c r="H163" s="66"/>
      <c r="I163" s="66"/>
      <c r="J163" s="66"/>
      <c r="K163" s="44"/>
      <c r="L163" s="45" t="s">
        <v>228</v>
      </c>
    </row>
    <row r="164" spans="2:14" s="9" customFormat="1" ht="12.75" hidden="1" customHeight="1" x14ac:dyDescent="0.2"/>
    <row r="165" spans="2:14" customFormat="1" ht="18" customHeight="1" x14ac:dyDescent="0.2"/>
    <row r="166" spans="2:14" s="6" customFormat="1" ht="18" customHeight="1" x14ac:dyDescent="0.2">
      <c r="B166" s="3"/>
      <c r="C166" s="70" t="s">
        <v>88</v>
      </c>
      <c r="D166" s="70"/>
      <c r="E166" s="70"/>
      <c r="F166" s="70"/>
      <c r="G166" s="70"/>
      <c r="H166" s="70"/>
      <c r="I166" s="70"/>
      <c r="J166" s="70"/>
      <c r="K166" s="70"/>
      <c r="L166" s="70"/>
    </row>
    <row r="167" spans="2:14" s="5" customFormat="1" ht="18" customHeight="1" x14ac:dyDescent="0.2">
      <c r="B167" s="2"/>
      <c r="C167" s="71" t="s">
        <v>1</v>
      </c>
      <c r="D167" s="71"/>
      <c r="E167" s="71"/>
      <c r="F167" s="71"/>
      <c r="G167" s="71"/>
      <c r="H167" s="71"/>
      <c r="I167" s="71"/>
      <c r="J167" s="71"/>
      <c r="K167" s="71"/>
      <c r="L167" s="71"/>
    </row>
    <row r="168" spans="2:14" s="7" customFormat="1" ht="18" customHeight="1" x14ac:dyDescent="0.2">
      <c r="B168" s="1"/>
      <c r="C168" s="72" t="s">
        <v>2</v>
      </c>
      <c r="D168" s="72"/>
      <c r="E168" s="72"/>
      <c r="F168" s="72"/>
      <c r="G168" s="72"/>
      <c r="H168" s="72"/>
      <c r="I168" s="72"/>
      <c r="J168" s="72"/>
      <c r="K168" s="72"/>
      <c r="L168" s="72"/>
    </row>
    <row r="169" spans="2:14" customFormat="1" ht="1.5" customHeight="1" x14ac:dyDescent="0.2"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</row>
    <row r="170" spans="2:14" customFormat="1" ht="18" customHeight="1" x14ac:dyDescent="0.2">
      <c r="J170" s="13"/>
    </row>
    <row r="171" spans="2:14" s="8" customFormat="1" ht="18" customHeight="1" x14ac:dyDescent="0.2">
      <c r="B171" s="14"/>
      <c r="C171" s="15" t="s">
        <v>3</v>
      </c>
      <c r="D171" s="15"/>
      <c r="E171" s="73" t="s">
        <v>4</v>
      </c>
      <c r="F171" s="74"/>
      <c r="G171" s="16" t="s">
        <v>5</v>
      </c>
      <c r="H171" s="17" t="s">
        <v>6</v>
      </c>
      <c r="I171" s="18"/>
      <c r="J171" s="17" t="s">
        <v>7</v>
      </c>
      <c r="K171" s="18"/>
      <c r="L171" s="19" t="s">
        <v>8</v>
      </c>
      <c r="M171" s="20"/>
    </row>
    <row r="172" spans="2:14" customFormat="1" ht="15" customHeight="1" x14ac:dyDescent="0.2">
      <c r="B172" s="28"/>
      <c r="C172" s="29" t="s">
        <v>229</v>
      </c>
      <c r="D172" s="29"/>
      <c r="E172" s="63" t="s">
        <v>230</v>
      </c>
      <c r="F172" s="64"/>
      <c r="G172" s="30" t="s">
        <v>231</v>
      </c>
      <c r="H172" s="31"/>
      <c r="I172" s="32"/>
      <c r="J172" s="31">
        <v>1239.02</v>
      </c>
      <c r="K172" s="32"/>
      <c r="L172" s="33"/>
      <c r="M172" s="34"/>
    </row>
    <row r="173" spans="2:14" customFormat="1" ht="24" customHeight="1" x14ac:dyDescent="0.2">
      <c r="B173" s="28"/>
      <c r="C173" s="29" t="s">
        <v>232</v>
      </c>
      <c r="D173" s="29"/>
      <c r="E173" s="63" t="s">
        <v>233</v>
      </c>
      <c r="F173" s="64"/>
      <c r="G173" s="30" t="s">
        <v>101</v>
      </c>
      <c r="H173" s="31">
        <v>219</v>
      </c>
      <c r="I173" s="32"/>
      <c r="J173" s="31">
        <v>19.21</v>
      </c>
      <c r="K173" s="32"/>
      <c r="L173" s="33">
        <f>IF(ISNUMBER((J173*H173)),(J173*H173),)</f>
        <v>4206.99</v>
      </c>
      <c r="M173" s="34"/>
    </row>
    <row r="174" spans="2:14" customFormat="1" ht="24" customHeight="1" x14ac:dyDescent="0.2">
      <c r="B174" s="28"/>
      <c r="C174" s="29" t="s">
        <v>234</v>
      </c>
      <c r="D174" s="29"/>
      <c r="E174" s="63" t="s">
        <v>235</v>
      </c>
      <c r="F174" s="64"/>
      <c r="G174" s="30" t="s">
        <v>101</v>
      </c>
      <c r="H174" s="31">
        <v>56</v>
      </c>
      <c r="I174" s="32"/>
      <c r="J174" s="31">
        <v>20.239999999999998</v>
      </c>
      <c r="K174" s="32"/>
      <c r="L174" s="33">
        <f>IF(ISNUMBER((J174*H174)),(J174*H174),)</f>
        <v>1133.4399999999998</v>
      </c>
      <c r="M174" s="34"/>
    </row>
    <row r="175" spans="2:14" customFormat="1" ht="24" customHeight="1" x14ac:dyDescent="0.2">
      <c r="B175" s="28"/>
      <c r="C175" s="29" t="s">
        <v>236</v>
      </c>
      <c r="D175" s="29"/>
      <c r="E175" s="63" t="s">
        <v>237</v>
      </c>
      <c r="F175" s="64"/>
      <c r="G175" s="30" t="s">
        <v>231</v>
      </c>
      <c r="H175" s="31"/>
      <c r="I175" s="32"/>
      <c r="J175" s="31">
        <v>1178.31</v>
      </c>
      <c r="K175" s="32"/>
      <c r="L175" s="33"/>
      <c r="M175" s="34"/>
    </row>
    <row r="176" spans="2:14" customFormat="1" ht="15" customHeight="1" x14ac:dyDescent="0.2">
      <c r="B176" s="28"/>
      <c r="C176" s="29" t="s">
        <v>238</v>
      </c>
      <c r="D176" s="29"/>
      <c r="E176" s="63" t="s">
        <v>239</v>
      </c>
      <c r="F176" s="64"/>
      <c r="G176" s="30" t="s">
        <v>47</v>
      </c>
      <c r="H176" s="31"/>
      <c r="I176" s="32"/>
      <c r="J176" s="31"/>
      <c r="K176" s="32"/>
      <c r="L176" s="33"/>
      <c r="M176" s="34"/>
    </row>
    <row r="177" spans="2:13" customFormat="1" ht="15" customHeight="1" x14ac:dyDescent="0.2">
      <c r="B177" s="28"/>
      <c r="C177" s="29" t="s">
        <v>240</v>
      </c>
      <c r="D177" s="29"/>
      <c r="E177" s="63" t="s">
        <v>241</v>
      </c>
      <c r="F177" s="64"/>
      <c r="G177" s="30" t="s">
        <v>101</v>
      </c>
      <c r="H177" s="31">
        <v>500</v>
      </c>
      <c r="I177" s="32"/>
      <c r="J177" s="31">
        <v>0.87</v>
      </c>
      <c r="K177" s="32"/>
      <c r="L177" s="33">
        <f>IF(ISNUMBER((J177*H177)),(J177*H177),)</f>
        <v>435</v>
      </c>
      <c r="M177" s="34"/>
    </row>
    <row r="178" spans="2:13" customFormat="1" ht="15" customHeight="1" x14ac:dyDescent="0.2">
      <c r="B178" s="28"/>
      <c r="C178" s="29" t="s">
        <v>242</v>
      </c>
      <c r="D178" s="29"/>
      <c r="E178" s="63" t="s">
        <v>243</v>
      </c>
      <c r="F178" s="64"/>
      <c r="G178" s="30" t="s">
        <v>101</v>
      </c>
      <c r="H178" s="31">
        <v>140</v>
      </c>
      <c r="I178" s="32"/>
      <c r="J178" s="31">
        <v>0.87</v>
      </c>
      <c r="K178" s="32"/>
      <c r="L178" s="33">
        <f>IF(ISNUMBER((J178*H178)),(J178*H178),)</f>
        <v>121.8</v>
      </c>
      <c r="M178" s="34"/>
    </row>
    <row r="179" spans="2:13" customFormat="1" ht="15" customHeight="1" x14ac:dyDescent="0.2">
      <c r="B179" s="28"/>
      <c r="C179" s="29" t="s">
        <v>244</v>
      </c>
      <c r="D179" s="29"/>
      <c r="E179" s="63" t="s">
        <v>245</v>
      </c>
      <c r="F179" s="64"/>
      <c r="G179" s="30" t="s">
        <v>101</v>
      </c>
      <c r="H179" s="31">
        <v>160</v>
      </c>
      <c r="I179" s="32"/>
      <c r="J179" s="31">
        <v>0.87</v>
      </c>
      <c r="K179" s="32"/>
      <c r="L179" s="33">
        <f>IF(ISNUMBER((J179*H179)),(J179*H179),)</f>
        <v>139.19999999999999</v>
      </c>
      <c r="M179" s="34"/>
    </row>
    <row r="180" spans="2:13" customFormat="1" ht="15" customHeight="1" x14ac:dyDescent="0.2">
      <c r="B180" s="28"/>
      <c r="C180" s="29" t="s">
        <v>246</v>
      </c>
      <c r="D180" s="29"/>
      <c r="E180" s="63" t="s">
        <v>247</v>
      </c>
      <c r="F180" s="64"/>
      <c r="G180" s="30" t="s">
        <v>101</v>
      </c>
      <c r="H180" s="31">
        <v>160</v>
      </c>
      <c r="I180" s="32"/>
      <c r="J180" s="31">
        <v>0.87</v>
      </c>
      <c r="K180" s="32"/>
      <c r="L180" s="33">
        <f>IF(ISNUMBER((J180*H180)),(J180*H180),)</f>
        <v>139.19999999999999</v>
      </c>
      <c r="M180" s="34"/>
    </row>
    <row r="181" spans="2:13" customFormat="1" ht="15" customHeight="1" x14ac:dyDescent="0.2">
      <c r="B181" s="28"/>
      <c r="C181" s="29" t="s">
        <v>248</v>
      </c>
      <c r="D181" s="29"/>
      <c r="E181" s="63" t="s">
        <v>249</v>
      </c>
      <c r="F181" s="64"/>
      <c r="G181" s="30"/>
      <c r="H181" s="31"/>
      <c r="I181" s="32"/>
      <c r="J181" s="31"/>
      <c r="K181" s="32"/>
      <c r="L181" s="33"/>
      <c r="M181" s="34"/>
    </row>
    <row r="182" spans="2:13" customFormat="1" ht="15" customHeight="1" x14ac:dyDescent="0.2">
      <c r="B182" s="28"/>
      <c r="C182" s="29" t="s">
        <v>250</v>
      </c>
      <c r="D182" s="29"/>
      <c r="E182" s="63" t="s">
        <v>251</v>
      </c>
      <c r="F182" s="64"/>
      <c r="G182" s="30"/>
      <c r="H182" s="31"/>
      <c r="I182" s="32"/>
      <c r="J182" s="31"/>
      <c r="K182" s="32"/>
      <c r="L182" s="33"/>
      <c r="M182" s="34"/>
    </row>
    <row r="183" spans="2:13" customFormat="1" ht="15" customHeight="1" x14ac:dyDescent="0.2">
      <c r="B183" s="28"/>
      <c r="C183" s="29" t="s">
        <v>252</v>
      </c>
      <c r="D183" s="29"/>
      <c r="E183" s="63" t="s">
        <v>253</v>
      </c>
      <c r="F183" s="64"/>
      <c r="G183" s="30" t="s">
        <v>231</v>
      </c>
      <c r="H183" s="31"/>
      <c r="I183" s="32"/>
      <c r="J183" s="31">
        <v>4.0999999999999996</v>
      </c>
      <c r="K183" s="32"/>
      <c r="L183" s="33">
        <f>IF(ISNUMBER((J183*H183)),(J183*H183),)</f>
        <v>0</v>
      </c>
      <c r="M183" s="34"/>
    </row>
    <row r="184" spans="2:13" customFormat="1" ht="24" customHeight="1" x14ac:dyDescent="0.2">
      <c r="B184" s="28"/>
      <c r="C184" s="29" t="s">
        <v>254</v>
      </c>
      <c r="D184" s="29"/>
      <c r="E184" s="63" t="s">
        <v>255</v>
      </c>
      <c r="F184" s="64"/>
      <c r="G184" s="30" t="s">
        <v>231</v>
      </c>
      <c r="H184" s="31"/>
      <c r="I184" s="32"/>
      <c r="J184" s="31">
        <v>12.86</v>
      </c>
      <c r="K184" s="32"/>
      <c r="L184" s="33">
        <f>IF(ISNUMBER((J184*H184)),(J184*H184),)</f>
        <v>0</v>
      </c>
      <c r="M184" s="34"/>
    </row>
    <row r="185" spans="2:13" customFormat="1" ht="24" customHeight="1" x14ac:dyDescent="0.2">
      <c r="B185" s="28"/>
      <c r="C185" s="29" t="s">
        <v>256</v>
      </c>
      <c r="D185" s="29"/>
      <c r="E185" s="63" t="s">
        <v>257</v>
      </c>
      <c r="F185" s="64"/>
      <c r="G185" s="30" t="s">
        <v>231</v>
      </c>
      <c r="H185" s="31"/>
      <c r="I185" s="32"/>
      <c r="J185" s="31">
        <v>8.1199999999999992</v>
      </c>
      <c r="K185" s="32"/>
      <c r="L185" s="33">
        <f>IF(ISNUMBER((J185*H185)),(J185*H185),)</f>
        <v>0</v>
      </c>
      <c r="M185" s="34"/>
    </row>
    <row r="186" spans="2:13" customFormat="1" ht="15" customHeight="1" x14ac:dyDescent="0.2">
      <c r="B186" s="28"/>
      <c r="C186" s="29"/>
      <c r="D186" s="29"/>
      <c r="E186" s="75"/>
      <c r="F186" s="76"/>
      <c r="G186" s="30"/>
      <c r="H186" s="31"/>
      <c r="I186" s="32"/>
      <c r="J186" s="31"/>
      <c r="K186" s="32"/>
      <c r="L186" s="33"/>
      <c r="M186" s="34"/>
    </row>
    <row r="187" spans="2:13" customFormat="1" ht="15" customHeight="1" x14ac:dyDescent="0.2">
      <c r="B187" s="28"/>
      <c r="C187" s="29" t="s">
        <v>258</v>
      </c>
      <c r="D187" s="29"/>
      <c r="E187" s="63" t="s">
        <v>259</v>
      </c>
      <c r="F187" s="64"/>
      <c r="G187" s="30"/>
      <c r="H187" s="31"/>
      <c r="I187" s="32"/>
      <c r="J187" s="31"/>
      <c r="K187" s="32"/>
      <c r="L187" s="33"/>
      <c r="M187" s="34"/>
    </row>
    <row r="188" spans="2:13" customFormat="1" ht="15" customHeight="1" x14ac:dyDescent="0.2">
      <c r="B188" s="28"/>
      <c r="C188" s="29" t="s">
        <v>260</v>
      </c>
      <c r="D188" s="29"/>
      <c r="E188" s="63" t="s">
        <v>253</v>
      </c>
      <c r="F188" s="64"/>
      <c r="G188" s="30" t="s">
        <v>231</v>
      </c>
      <c r="H188" s="31"/>
      <c r="I188" s="32"/>
      <c r="J188" s="31">
        <v>4.9800000000000004</v>
      </c>
      <c r="K188" s="32"/>
      <c r="L188" s="33">
        <f>IF(ISNUMBER((J188*H188)),(J188*H188),)</f>
        <v>0</v>
      </c>
      <c r="M188" s="34"/>
    </row>
    <row r="189" spans="2:13" customFormat="1" ht="24" customHeight="1" x14ac:dyDescent="0.2">
      <c r="B189" s="28"/>
      <c r="C189" s="29" t="s">
        <v>261</v>
      </c>
      <c r="D189" s="29"/>
      <c r="E189" s="63" t="s">
        <v>262</v>
      </c>
      <c r="F189" s="64"/>
      <c r="G189" s="30" t="s">
        <v>231</v>
      </c>
      <c r="H189" s="31"/>
      <c r="I189" s="32"/>
      <c r="J189" s="31">
        <v>7.13</v>
      </c>
      <c r="K189" s="32"/>
      <c r="L189" s="33">
        <f>IF(ISNUMBER((J189*H189)),(J189*H189),)</f>
        <v>0</v>
      </c>
      <c r="M189" s="34"/>
    </row>
    <row r="190" spans="2:13" customFormat="1" ht="24" customHeight="1" x14ac:dyDescent="0.2">
      <c r="B190" s="28"/>
      <c r="C190" s="29" t="s">
        <v>263</v>
      </c>
      <c r="D190" s="29"/>
      <c r="E190" s="63" t="s">
        <v>257</v>
      </c>
      <c r="F190" s="64"/>
      <c r="G190" s="30" t="s">
        <v>231</v>
      </c>
      <c r="H190" s="31"/>
      <c r="I190" s="32"/>
      <c r="J190" s="31">
        <v>6.65</v>
      </c>
      <c r="K190" s="32"/>
      <c r="L190" s="33">
        <f>IF(ISNUMBER((J190*H190)),(J190*H190),)</f>
        <v>0</v>
      </c>
      <c r="M190" s="34"/>
    </row>
    <row r="191" spans="2:13" customFormat="1" ht="15" customHeight="1" x14ac:dyDescent="0.2">
      <c r="B191" s="28"/>
      <c r="C191" s="29"/>
      <c r="D191" s="29"/>
      <c r="E191" s="75"/>
      <c r="F191" s="76"/>
      <c r="G191" s="30"/>
      <c r="H191" s="31"/>
      <c r="I191" s="32"/>
      <c r="J191" s="31"/>
      <c r="K191" s="32"/>
      <c r="L191" s="33"/>
      <c r="M191" s="34"/>
    </row>
    <row r="192" spans="2:13" customFormat="1" ht="15" customHeight="1" x14ac:dyDescent="0.2">
      <c r="B192" s="28"/>
      <c r="C192" s="29" t="s">
        <v>264</v>
      </c>
      <c r="D192" s="29"/>
      <c r="E192" s="63" t="s">
        <v>265</v>
      </c>
      <c r="F192" s="64"/>
      <c r="G192" s="30"/>
      <c r="H192" s="31"/>
      <c r="I192" s="32"/>
      <c r="J192" s="31"/>
      <c r="K192" s="32"/>
      <c r="L192" s="33"/>
      <c r="M192" s="34"/>
    </row>
    <row r="193" spans="2:13" customFormat="1" ht="24" customHeight="1" x14ac:dyDescent="0.2">
      <c r="B193" s="28"/>
      <c r="C193" s="29" t="s">
        <v>266</v>
      </c>
      <c r="D193" s="29"/>
      <c r="E193" s="63" t="s">
        <v>267</v>
      </c>
      <c r="F193" s="64"/>
      <c r="G193" s="30" t="s">
        <v>231</v>
      </c>
      <c r="H193" s="31"/>
      <c r="I193" s="32"/>
      <c r="J193" s="31">
        <v>24.36</v>
      </c>
      <c r="K193" s="32"/>
      <c r="L193" s="33">
        <f>IF(ISNUMBER((J193*H193)),(J193*H193),)</f>
        <v>0</v>
      </c>
      <c r="M193" s="34"/>
    </row>
    <row r="194" spans="2:13" customFormat="1" ht="24" customHeight="1" x14ac:dyDescent="0.2">
      <c r="B194" s="28"/>
      <c r="C194" s="29" t="s">
        <v>268</v>
      </c>
      <c r="D194" s="29"/>
      <c r="E194" s="63" t="s">
        <v>269</v>
      </c>
      <c r="F194" s="64"/>
      <c r="G194" s="30" t="s">
        <v>231</v>
      </c>
      <c r="H194" s="31"/>
      <c r="I194" s="32"/>
      <c r="J194" s="31">
        <v>5.28</v>
      </c>
      <c r="K194" s="32"/>
      <c r="L194" s="33">
        <f>IF(ISNUMBER((J194*H194)),(J194*H194),)</f>
        <v>0</v>
      </c>
      <c r="M194" s="34"/>
    </row>
    <row r="195" spans="2:13" customFormat="1" ht="15" customHeight="1" x14ac:dyDescent="0.2">
      <c r="B195" s="28"/>
      <c r="C195" s="29" t="s">
        <v>270</v>
      </c>
      <c r="D195" s="29"/>
      <c r="E195" s="63" t="s">
        <v>271</v>
      </c>
      <c r="F195" s="64"/>
      <c r="G195" s="30" t="s">
        <v>231</v>
      </c>
      <c r="H195" s="31"/>
      <c r="I195" s="32"/>
      <c r="J195" s="31">
        <v>3.41</v>
      </c>
      <c r="K195" s="32"/>
      <c r="L195" s="33">
        <f>IF(ISNUMBER((J195*H195)),(J195*H195),)</f>
        <v>0</v>
      </c>
      <c r="M195" s="34"/>
    </row>
    <row r="196" spans="2:13" customFormat="1" ht="15" customHeight="1" x14ac:dyDescent="0.2">
      <c r="B196" s="28"/>
      <c r="C196" s="29" t="s">
        <v>272</v>
      </c>
      <c r="D196" s="29"/>
      <c r="E196" s="63" t="s">
        <v>273</v>
      </c>
      <c r="F196" s="64"/>
      <c r="G196" s="30" t="s">
        <v>231</v>
      </c>
      <c r="H196" s="31"/>
      <c r="I196" s="32"/>
      <c r="J196" s="31">
        <v>5.42</v>
      </c>
      <c r="K196" s="32"/>
      <c r="L196" s="33">
        <f>IF(ISNUMBER((J196*H196)),(J196*H196),)</f>
        <v>0</v>
      </c>
      <c r="M196" s="34"/>
    </row>
    <row r="197" spans="2:13" customFormat="1" ht="15" customHeight="1" x14ac:dyDescent="0.2">
      <c r="B197" s="28"/>
      <c r="C197" s="29"/>
      <c r="D197" s="29"/>
      <c r="E197" s="75"/>
      <c r="F197" s="76"/>
      <c r="G197" s="30"/>
      <c r="H197" s="31"/>
      <c r="I197" s="32"/>
      <c r="J197" s="31"/>
      <c r="K197" s="32"/>
      <c r="L197" s="33"/>
      <c r="M197" s="34"/>
    </row>
    <row r="198" spans="2:13" customFormat="1" ht="15" customHeight="1" x14ac:dyDescent="0.2">
      <c r="B198" s="28"/>
      <c r="C198" s="29" t="s">
        <v>274</v>
      </c>
      <c r="D198" s="29"/>
      <c r="E198" s="63" t="s">
        <v>275</v>
      </c>
      <c r="F198" s="64"/>
      <c r="G198" s="30" t="s">
        <v>71</v>
      </c>
      <c r="H198" s="31">
        <v>8</v>
      </c>
      <c r="I198" s="32"/>
      <c r="J198" s="31">
        <v>123.86</v>
      </c>
      <c r="K198" s="32"/>
      <c r="L198" s="33">
        <f>IF(ISNUMBER((J198*H198)),(J198*H198),)</f>
        <v>990.88</v>
      </c>
      <c r="M198" s="34"/>
    </row>
    <row r="199" spans="2:13" customFormat="1" ht="15" customHeight="1" x14ac:dyDescent="0.2">
      <c r="B199" s="28"/>
      <c r="C199" s="29" t="s">
        <v>276</v>
      </c>
      <c r="D199" s="29"/>
      <c r="E199" s="63" t="s">
        <v>277</v>
      </c>
      <c r="F199" s="64"/>
      <c r="G199" s="30" t="s">
        <v>71</v>
      </c>
      <c r="H199" s="31">
        <v>10</v>
      </c>
      <c r="I199" s="32"/>
      <c r="J199" s="31">
        <v>0</v>
      </c>
      <c r="K199" s="32"/>
      <c r="L199" s="33">
        <f>IF(ISNUMBER((J199*H199)),(J199*H199),)</f>
        <v>0</v>
      </c>
      <c r="M199" s="34"/>
    </row>
    <row r="200" spans="2:13" customFormat="1" ht="15" customHeight="1" x14ac:dyDescent="0.2">
      <c r="B200" s="28"/>
      <c r="C200" s="29" t="s">
        <v>278</v>
      </c>
      <c r="D200" s="29"/>
      <c r="E200" s="63" t="s">
        <v>279</v>
      </c>
      <c r="F200" s="64"/>
      <c r="G200" s="30" t="s">
        <v>71</v>
      </c>
      <c r="H200" s="31">
        <v>9</v>
      </c>
      <c r="I200" s="32"/>
      <c r="J200" s="31">
        <v>501.95</v>
      </c>
      <c r="K200" s="32"/>
      <c r="L200" s="33">
        <f>IF(ISNUMBER((J200*H200)),(J200*H200),)</f>
        <v>4517.55</v>
      </c>
      <c r="M200" s="34"/>
    </row>
    <row r="201" spans="2:13" customFormat="1" ht="15" customHeight="1" x14ac:dyDescent="0.2">
      <c r="B201" s="28"/>
      <c r="C201" s="29" t="s">
        <v>280</v>
      </c>
      <c r="D201" s="29"/>
      <c r="E201" s="63" t="s">
        <v>281</v>
      </c>
      <c r="F201" s="64"/>
      <c r="G201" s="30"/>
      <c r="H201" s="31"/>
      <c r="I201" s="32"/>
      <c r="J201" s="31"/>
      <c r="K201" s="32"/>
      <c r="L201" s="33"/>
      <c r="M201" s="34"/>
    </row>
    <row r="202" spans="2:13" customFormat="1" ht="15" customHeight="1" x14ac:dyDescent="0.2">
      <c r="B202" s="28"/>
      <c r="C202" s="29" t="s">
        <v>282</v>
      </c>
      <c r="D202" s="29"/>
      <c r="E202" s="63" t="s">
        <v>283</v>
      </c>
      <c r="F202" s="64"/>
      <c r="G202" s="30" t="s">
        <v>71</v>
      </c>
      <c r="H202" s="31">
        <v>3</v>
      </c>
      <c r="I202" s="32"/>
      <c r="J202" s="31">
        <v>581.6</v>
      </c>
      <c r="K202" s="32"/>
      <c r="L202" s="33">
        <f>IF(ISNUMBER((J202*H202)),(J202*H202),)</f>
        <v>1744.8000000000002</v>
      </c>
      <c r="M202" s="34"/>
    </row>
    <row r="203" spans="2:13" s="8" customFormat="1" ht="18" customHeight="1" x14ac:dyDescent="0.2">
      <c r="C203" s="35"/>
      <c r="D203" s="36"/>
      <c r="E203" s="67" t="s">
        <v>37</v>
      </c>
      <c r="F203" s="67"/>
      <c r="G203" s="37"/>
      <c r="H203" s="38"/>
      <c r="I203" s="38"/>
      <c r="J203" s="38"/>
      <c r="K203" s="38"/>
      <c r="L203" s="38">
        <f>SUM(L156:L159,L172:L202)</f>
        <v>17861.419999999998</v>
      </c>
      <c r="M203" s="39"/>
    </row>
    <row r="204" spans="2:13" customFormat="1" ht="1.5" customHeight="1" x14ac:dyDescent="0.2">
      <c r="C204" s="40"/>
      <c r="D204" s="40"/>
      <c r="E204" s="40"/>
      <c r="F204" s="40"/>
      <c r="H204" s="41"/>
      <c r="I204" s="41"/>
      <c r="J204" s="41"/>
      <c r="K204" s="41"/>
      <c r="L204" s="41"/>
    </row>
    <row r="205" spans="2:13" customFormat="1" ht="18" customHeight="1" x14ac:dyDescent="0.2">
      <c r="B205" s="21"/>
      <c r="C205" s="22" t="s">
        <v>284</v>
      </c>
      <c r="D205" s="22"/>
      <c r="E205" s="67" t="s">
        <v>285</v>
      </c>
      <c r="F205" s="68"/>
      <c r="G205" s="23"/>
      <c r="H205" s="24"/>
      <c r="I205" s="25"/>
      <c r="J205" s="24"/>
      <c r="K205" s="25"/>
      <c r="L205" s="26"/>
      <c r="M205" s="27"/>
    </row>
    <row r="206" spans="2:13" customFormat="1" ht="15" customHeight="1" x14ac:dyDescent="0.2">
      <c r="B206" s="28"/>
      <c r="C206" s="29" t="s">
        <v>286</v>
      </c>
      <c r="D206" s="29"/>
      <c r="E206" s="63" t="s">
        <v>10</v>
      </c>
      <c r="F206" s="64"/>
      <c r="G206" s="30" t="s">
        <v>40</v>
      </c>
      <c r="H206" s="31"/>
      <c r="I206" s="32"/>
      <c r="J206" s="31">
        <v>0</v>
      </c>
      <c r="K206" s="32"/>
      <c r="L206" s="33"/>
      <c r="M206" s="34"/>
    </row>
    <row r="207" spans="2:13" customFormat="1" ht="15" customHeight="1" x14ac:dyDescent="0.2">
      <c r="B207" s="28"/>
      <c r="C207" s="29" t="s">
        <v>287</v>
      </c>
      <c r="D207" s="29"/>
      <c r="E207" s="63" t="s">
        <v>288</v>
      </c>
      <c r="F207" s="64"/>
      <c r="G207" s="30" t="s">
        <v>58</v>
      </c>
      <c r="H207" s="31">
        <v>850</v>
      </c>
      <c r="I207" s="32"/>
      <c r="J207" s="31">
        <v>1.76</v>
      </c>
      <c r="K207" s="32"/>
      <c r="L207" s="33">
        <f>IF(ISNUMBER((J207*H207)),(J207*H207),)</f>
        <v>1496</v>
      </c>
      <c r="M207" s="34"/>
    </row>
    <row r="208" spans="2:13" customFormat="1" ht="15" customHeight="1" x14ac:dyDescent="0.2">
      <c r="B208" s="28"/>
      <c r="C208" s="29" t="s">
        <v>289</v>
      </c>
      <c r="D208" s="29"/>
      <c r="E208" s="63" t="s">
        <v>290</v>
      </c>
      <c r="F208" s="64"/>
      <c r="G208" s="30" t="s">
        <v>58</v>
      </c>
      <c r="H208" s="31"/>
      <c r="I208" s="32"/>
      <c r="J208" s="31"/>
      <c r="K208" s="32"/>
      <c r="L208" s="33"/>
      <c r="M208" s="34"/>
    </row>
    <row r="209" spans="2:14" customFormat="1" ht="43.5" customHeight="1" x14ac:dyDescent="0.2"/>
    <row r="210" spans="2:14" customFormat="1" ht="1.5" customHeight="1" x14ac:dyDescent="0.2"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</row>
    <row r="211" spans="2:14" customFormat="1" ht="12.75" customHeight="1" x14ac:dyDescent="0.2">
      <c r="C211" s="42"/>
      <c r="D211" s="42"/>
      <c r="E211" s="42"/>
      <c r="F211" s="65" t="s">
        <v>84</v>
      </c>
      <c r="G211" s="65"/>
      <c r="H211" s="65"/>
      <c r="I211" s="65"/>
      <c r="J211" s="65"/>
      <c r="K211" s="42"/>
      <c r="L211" s="42"/>
      <c r="M211" s="42"/>
      <c r="N211" s="42"/>
    </row>
    <row r="212" spans="2:14" customFormat="1" ht="12.75" customHeight="1" x14ac:dyDescent="0.2">
      <c r="C212" s="43" t="s">
        <v>85</v>
      </c>
      <c r="D212" s="44"/>
      <c r="E212" s="44"/>
      <c r="F212" s="66" t="s">
        <v>86</v>
      </c>
      <c r="G212" s="66"/>
      <c r="H212" s="66"/>
      <c r="I212" s="66"/>
      <c r="J212" s="66"/>
      <c r="K212" s="44"/>
      <c r="L212" s="45" t="s">
        <v>291</v>
      </c>
    </row>
    <row r="213" spans="2:14" s="9" customFormat="1" ht="12.75" hidden="1" customHeight="1" x14ac:dyDescent="0.2"/>
    <row r="214" spans="2:14" customFormat="1" ht="18" customHeight="1" x14ac:dyDescent="0.2"/>
    <row r="215" spans="2:14" s="6" customFormat="1" ht="18" customHeight="1" x14ac:dyDescent="0.2">
      <c r="B215" s="3"/>
      <c r="C215" s="70" t="s">
        <v>88</v>
      </c>
      <c r="D215" s="70"/>
      <c r="E215" s="70"/>
      <c r="F215" s="70"/>
      <c r="G215" s="70"/>
      <c r="H215" s="70"/>
      <c r="I215" s="70"/>
      <c r="J215" s="70"/>
      <c r="K215" s="70"/>
      <c r="L215" s="70"/>
    </row>
    <row r="216" spans="2:14" s="5" customFormat="1" ht="18" customHeight="1" x14ac:dyDescent="0.2">
      <c r="B216" s="2"/>
      <c r="C216" s="71" t="s">
        <v>1</v>
      </c>
      <c r="D216" s="71"/>
      <c r="E216" s="71"/>
      <c r="F216" s="71"/>
      <c r="G216" s="71"/>
      <c r="H216" s="71"/>
      <c r="I216" s="71"/>
      <c r="J216" s="71"/>
      <c r="K216" s="71"/>
      <c r="L216" s="71"/>
    </row>
    <row r="217" spans="2:14" s="7" customFormat="1" ht="18" customHeight="1" x14ac:dyDescent="0.2">
      <c r="B217" s="1"/>
      <c r="C217" s="72" t="s">
        <v>2</v>
      </c>
      <c r="D217" s="72"/>
      <c r="E217" s="72"/>
      <c r="F217" s="72"/>
      <c r="G217" s="72"/>
      <c r="H217" s="72"/>
      <c r="I217" s="72"/>
      <c r="J217" s="72"/>
      <c r="K217" s="72"/>
      <c r="L217" s="72"/>
    </row>
    <row r="218" spans="2:14" customFormat="1" ht="1.5" customHeight="1" x14ac:dyDescent="0.2"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</row>
    <row r="219" spans="2:14" customFormat="1" ht="18" customHeight="1" x14ac:dyDescent="0.2">
      <c r="J219" s="13"/>
    </row>
    <row r="220" spans="2:14" s="8" customFormat="1" ht="18" customHeight="1" x14ac:dyDescent="0.2">
      <c r="B220" s="14"/>
      <c r="C220" s="15" t="s">
        <v>3</v>
      </c>
      <c r="D220" s="15"/>
      <c r="E220" s="73" t="s">
        <v>4</v>
      </c>
      <c r="F220" s="74"/>
      <c r="G220" s="16" t="s">
        <v>5</v>
      </c>
      <c r="H220" s="17" t="s">
        <v>6</v>
      </c>
      <c r="I220" s="18"/>
      <c r="J220" s="17" t="s">
        <v>7</v>
      </c>
      <c r="K220" s="18"/>
      <c r="L220" s="19" t="s">
        <v>8</v>
      </c>
      <c r="M220" s="20"/>
    </row>
    <row r="221" spans="2:14" customFormat="1" ht="15" customHeight="1" x14ac:dyDescent="0.2">
      <c r="B221" s="28"/>
      <c r="C221" s="29" t="s">
        <v>292</v>
      </c>
      <c r="D221" s="29"/>
      <c r="E221" s="63" t="s">
        <v>293</v>
      </c>
      <c r="F221" s="64"/>
      <c r="G221" s="30" t="s">
        <v>294</v>
      </c>
      <c r="H221" s="31"/>
      <c r="I221" s="32"/>
      <c r="J221" s="31">
        <v>3.46</v>
      </c>
      <c r="K221" s="32"/>
      <c r="L221" s="33"/>
      <c r="M221" s="34"/>
    </row>
    <row r="222" spans="2:14" customFormat="1" ht="24" customHeight="1" x14ac:dyDescent="0.2">
      <c r="B222" s="28"/>
      <c r="C222" s="29" t="s">
        <v>295</v>
      </c>
      <c r="D222" s="29"/>
      <c r="E222" s="63" t="s">
        <v>296</v>
      </c>
      <c r="F222" s="64"/>
      <c r="G222" s="30" t="s">
        <v>71</v>
      </c>
      <c r="H222" s="31">
        <v>44</v>
      </c>
      <c r="I222" s="32"/>
      <c r="J222" s="31">
        <v>362.15</v>
      </c>
      <c r="K222" s="32"/>
      <c r="L222" s="33">
        <f>IF(ISNUMBER((J222*H222)),(J222*H222),)</f>
        <v>15934.599999999999</v>
      </c>
      <c r="M222" s="34"/>
    </row>
    <row r="223" spans="2:14" customFormat="1" ht="15" customHeight="1" x14ac:dyDescent="0.2">
      <c r="B223" s="28"/>
      <c r="C223" s="29" t="s">
        <v>297</v>
      </c>
      <c r="D223" s="29"/>
      <c r="E223" s="63" t="s">
        <v>298</v>
      </c>
      <c r="F223" s="64"/>
      <c r="G223" s="30" t="s">
        <v>101</v>
      </c>
      <c r="H223" s="31">
        <v>45</v>
      </c>
      <c r="I223" s="32"/>
      <c r="J223" s="31">
        <v>35.880000000000003</v>
      </c>
      <c r="K223" s="32"/>
      <c r="L223" s="33">
        <f>IF(ISNUMBER((J223*H223)),(J223*H223),)</f>
        <v>1614.6000000000001</v>
      </c>
      <c r="M223" s="34"/>
    </row>
    <row r="224" spans="2:14" customFormat="1" ht="15" customHeight="1" x14ac:dyDescent="0.2">
      <c r="B224" s="28"/>
      <c r="C224" s="29" t="s">
        <v>299</v>
      </c>
      <c r="D224" s="29"/>
      <c r="E224" s="63" t="s">
        <v>300</v>
      </c>
      <c r="F224" s="64"/>
      <c r="G224" s="30" t="s">
        <v>47</v>
      </c>
      <c r="H224" s="31">
        <v>1</v>
      </c>
      <c r="I224" s="32"/>
      <c r="J224" s="31">
        <v>4058.54</v>
      </c>
      <c r="K224" s="32"/>
      <c r="L224" s="33">
        <f>IF(ISNUMBER((J224*H224)),(J224*H224),)</f>
        <v>4058.54</v>
      </c>
      <c r="M224" s="34"/>
    </row>
    <row r="225" spans="2:14" s="8" customFormat="1" ht="18" customHeight="1" x14ac:dyDescent="0.2">
      <c r="C225" s="35"/>
      <c r="D225" s="36"/>
      <c r="E225" s="67" t="s">
        <v>37</v>
      </c>
      <c r="F225" s="67"/>
      <c r="G225" s="37"/>
      <c r="H225" s="38"/>
      <c r="I225" s="38"/>
      <c r="J225" s="38"/>
      <c r="K225" s="38"/>
      <c r="L225" s="38">
        <f>SUM(L206:L208,L221:L224)</f>
        <v>23103.739999999998</v>
      </c>
      <c r="M225" s="39"/>
    </row>
    <row r="226" spans="2:14" customFormat="1" ht="1.5" customHeight="1" x14ac:dyDescent="0.2">
      <c r="C226" s="40"/>
      <c r="D226" s="40"/>
      <c r="E226" s="40"/>
      <c r="F226" s="40"/>
      <c r="H226" s="41"/>
      <c r="I226" s="41"/>
      <c r="J226" s="41"/>
      <c r="K226" s="41"/>
      <c r="L226" s="41"/>
    </row>
    <row r="227" spans="2:14" customFormat="1" ht="18" customHeight="1" x14ac:dyDescent="0.2">
      <c r="B227" s="21"/>
      <c r="C227" s="22" t="s">
        <v>301</v>
      </c>
      <c r="D227" s="22"/>
      <c r="E227" s="67" t="s">
        <v>302</v>
      </c>
      <c r="F227" s="68"/>
      <c r="G227" s="23"/>
      <c r="H227" s="24"/>
      <c r="I227" s="25"/>
      <c r="J227" s="24"/>
      <c r="K227" s="25"/>
      <c r="L227" s="26"/>
      <c r="M227" s="27"/>
    </row>
    <row r="228" spans="2:14" customFormat="1" ht="15" customHeight="1" x14ac:dyDescent="0.2">
      <c r="B228" s="28"/>
      <c r="C228" s="29" t="s">
        <v>303</v>
      </c>
      <c r="D228" s="29"/>
      <c r="E228" s="63" t="s">
        <v>304</v>
      </c>
      <c r="F228" s="64"/>
      <c r="G228" s="30" t="s">
        <v>47</v>
      </c>
      <c r="H228" s="31">
        <v>1</v>
      </c>
      <c r="I228" s="32"/>
      <c r="J228" s="31">
        <v>1373.2</v>
      </c>
      <c r="K228" s="32"/>
      <c r="L228" s="33">
        <f>IF(ISNUMBER((J228*H228)),(J228*H228),)</f>
        <v>1373.2</v>
      </c>
      <c r="M228" s="34"/>
    </row>
    <row r="229" spans="2:14" customFormat="1" ht="15" customHeight="1" x14ac:dyDescent="0.2">
      <c r="B229" s="28"/>
      <c r="C229" s="29" t="s">
        <v>305</v>
      </c>
      <c r="D229" s="29"/>
      <c r="E229" s="63" t="s">
        <v>306</v>
      </c>
      <c r="F229" s="64"/>
      <c r="G229" s="30" t="s">
        <v>47</v>
      </c>
      <c r="H229" s="31">
        <v>1</v>
      </c>
      <c r="I229" s="32"/>
      <c r="J229" s="31">
        <v>1029.9000000000001</v>
      </c>
      <c r="K229" s="32"/>
      <c r="L229" s="33">
        <f>IF(ISNUMBER((J229*H229)),(J229*H229),)</f>
        <v>1029.9000000000001</v>
      </c>
      <c r="M229" s="34"/>
    </row>
    <row r="230" spans="2:14" s="8" customFormat="1" ht="18" customHeight="1" x14ac:dyDescent="0.2">
      <c r="C230" s="35"/>
      <c r="D230" s="36"/>
      <c r="E230" s="67" t="s">
        <v>37</v>
      </c>
      <c r="F230" s="67"/>
      <c r="G230" s="37"/>
      <c r="H230" s="38"/>
      <c r="I230" s="38"/>
      <c r="J230" s="38"/>
      <c r="K230" s="38"/>
      <c r="L230" s="38">
        <f>SUM(L228:L229)</f>
        <v>2403.1000000000004</v>
      </c>
      <c r="M230" s="39"/>
    </row>
    <row r="231" spans="2:14" customFormat="1" ht="1.5" customHeight="1" x14ac:dyDescent="0.2">
      <c r="C231" s="40"/>
      <c r="D231" s="40"/>
      <c r="E231" s="40"/>
      <c r="F231" s="40"/>
      <c r="H231" s="41"/>
      <c r="I231" s="41"/>
      <c r="J231" s="41"/>
      <c r="K231" s="41"/>
      <c r="L231" s="41"/>
    </row>
    <row r="232" spans="2:14" s="10" customFormat="1" ht="18" customHeight="1" x14ac:dyDescent="0.2">
      <c r="C232" s="47"/>
      <c r="D232" s="48"/>
      <c r="E232" s="69" t="s">
        <v>307</v>
      </c>
      <c r="F232" s="69"/>
      <c r="G232" s="49"/>
      <c r="H232" s="50"/>
      <c r="I232" s="50"/>
      <c r="J232" s="50"/>
      <c r="K232" s="50"/>
      <c r="L232" s="50">
        <f>L22+L25+L28+L34+L69+L76+L81+L89+L132+L153+L203+L225+L230</f>
        <v>186459.71</v>
      </c>
      <c r="M232" s="51"/>
    </row>
    <row r="233" spans="2:14" s="5" customFormat="1" ht="18" customHeight="1" x14ac:dyDescent="0.2">
      <c r="C233" s="52"/>
      <c r="D233" s="53"/>
      <c r="E233" s="61" t="s">
        <v>308</v>
      </c>
      <c r="F233" s="61"/>
      <c r="G233" s="54"/>
      <c r="H233" s="55"/>
      <c r="I233" s="55"/>
      <c r="J233" s="55"/>
      <c r="K233" s="55"/>
      <c r="L233" s="55">
        <f>L232*0.2</f>
        <v>37291.942000000003</v>
      </c>
      <c r="M233" s="56"/>
    </row>
    <row r="234" spans="2:14" s="10" customFormat="1" ht="18" customHeight="1" x14ac:dyDescent="0.2">
      <c r="C234" s="47"/>
      <c r="D234" s="57"/>
      <c r="E234" s="62" t="s">
        <v>309</v>
      </c>
      <c r="F234" s="62"/>
      <c r="G234" s="58"/>
      <c r="H234" s="59"/>
      <c r="I234" s="59"/>
      <c r="J234" s="59"/>
      <c r="K234" s="59"/>
      <c r="L234" s="59">
        <f>L232+L233</f>
        <v>223751.652</v>
      </c>
      <c r="M234" s="60"/>
    </row>
    <row r="235" spans="2:14" customFormat="1" ht="409.6" customHeight="1" x14ac:dyDescent="0.2"/>
    <row r="236" spans="2:14" customFormat="1" ht="1.5" customHeight="1" x14ac:dyDescent="0.2"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</row>
    <row r="237" spans="2:14" customFormat="1" ht="12.75" customHeight="1" x14ac:dyDescent="0.2">
      <c r="C237" s="42"/>
      <c r="D237" s="42"/>
      <c r="E237" s="42"/>
      <c r="F237" s="65" t="s">
        <v>84</v>
      </c>
      <c r="G237" s="65"/>
      <c r="H237" s="65"/>
      <c r="I237" s="65"/>
      <c r="J237" s="65"/>
      <c r="K237" s="42"/>
      <c r="L237" s="42"/>
      <c r="M237" s="42"/>
      <c r="N237" s="42"/>
    </row>
    <row r="238" spans="2:14" customFormat="1" ht="12.75" customHeight="1" x14ac:dyDescent="0.2">
      <c r="C238" s="43" t="s">
        <v>85</v>
      </c>
      <c r="D238" s="44"/>
      <c r="E238" s="44"/>
      <c r="F238" s="66" t="s">
        <v>86</v>
      </c>
      <c r="G238" s="66"/>
      <c r="H238" s="66"/>
      <c r="I238" s="66"/>
      <c r="J238" s="66"/>
      <c r="K238" s="44"/>
      <c r="L238" s="45" t="s">
        <v>310</v>
      </c>
    </row>
    <row r="239" spans="2:14" s="9" customFormat="1" ht="12.75" hidden="1" customHeight="1" x14ac:dyDescent="0.2"/>
    <row r="240" spans="2:14" customFormat="1" ht="18" customHeight="1" x14ac:dyDescent="0.2"/>
    <row r="241" spans="2:13" s="6" customFormat="1" ht="18" customHeight="1" x14ac:dyDescent="0.2">
      <c r="B241" s="3"/>
      <c r="C241" s="70" t="s">
        <v>88</v>
      </c>
      <c r="D241" s="70"/>
      <c r="E241" s="70"/>
      <c r="F241" s="70"/>
      <c r="G241" s="70"/>
      <c r="H241" s="70"/>
      <c r="I241" s="70"/>
      <c r="J241" s="70"/>
      <c r="K241" s="70"/>
      <c r="L241" s="70"/>
    </row>
    <row r="242" spans="2:13" s="5" customFormat="1" ht="18" customHeight="1" x14ac:dyDescent="0.2">
      <c r="B242" s="2"/>
      <c r="C242" s="71" t="s">
        <v>1</v>
      </c>
      <c r="D242" s="71"/>
      <c r="E242" s="71"/>
      <c r="F242" s="71"/>
      <c r="G242" s="71"/>
      <c r="H242" s="71"/>
      <c r="I242" s="71"/>
      <c r="J242" s="71"/>
      <c r="K242" s="71"/>
      <c r="L242" s="71"/>
    </row>
    <row r="243" spans="2:13" s="7" customFormat="1" ht="18" customHeight="1" x14ac:dyDescent="0.2">
      <c r="B243" s="1"/>
      <c r="C243" s="72" t="s">
        <v>2</v>
      </c>
      <c r="D243" s="72"/>
      <c r="E243" s="72"/>
      <c r="F243" s="72"/>
      <c r="G243" s="72"/>
      <c r="H243" s="72"/>
      <c r="I243" s="72"/>
      <c r="J243" s="72"/>
      <c r="K243" s="72"/>
      <c r="L243" s="72"/>
    </row>
    <row r="244" spans="2:13" customFormat="1" ht="1.5" customHeight="1" x14ac:dyDescent="0.2"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</row>
    <row r="245" spans="2:13" customFormat="1" ht="18" customHeight="1" x14ac:dyDescent="0.2">
      <c r="J245" s="13"/>
    </row>
    <row r="246" spans="2:13" s="8" customFormat="1" ht="18" customHeight="1" x14ac:dyDescent="0.2">
      <c r="B246" s="14"/>
      <c r="C246" s="15" t="s">
        <v>3</v>
      </c>
      <c r="D246" s="15"/>
      <c r="E246" s="73" t="s">
        <v>311</v>
      </c>
      <c r="F246" s="74"/>
      <c r="G246" s="16" t="s">
        <v>5</v>
      </c>
      <c r="H246" s="17" t="s">
        <v>6</v>
      </c>
      <c r="I246" s="18"/>
      <c r="J246" s="17" t="s">
        <v>7</v>
      </c>
      <c r="K246" s="18"/>
      <c r="L246" s="19" t="s">
        <v>8</v>
      </c>
      <c r="M246" s="20"/>
    </row>
    <row r="247" spans="2:13" customFormat="1" ht="18" customHeight="1" x14ac:dyDescent="0.2">
      <c r="B247" s="21"/>
      <c r="C247" s="22" t="s">
        <v>312</v>
      </c>
      <c r="D247" s="22"/>
      <c r="E247" s="67" t="s">
        <v>313</v>
      </c>
      <c r="F247" s="68"/>
      <c r="G247" s="23"/>
      <c r="H247" s="24"/>
      <c r="I247" s="25"/>
      <c r="J247" s="24"/>
      <c r="K247" s="25"/>
      <c r="L247" s="26"/>
      <c r="M247" s="27"/>
    </row>
    <row r="248" spans="2:13" customFormat="1" ht="15" customHeight="1" x14ac:dyDescent="0.2">
      <c r="B248" s="28"/>
      <c r="C248" s="29" t="s">
        <v>314</v>
      </c>
      <c r="D248" s="29"/>
      <c r="E248" s="63" t="s">
        <v>315</v>
      </c>
      <c r="F248" s="64"/>
      <c r="G248" s="30" t="s">
        <v>58</v>
      </c>
      <c r="H248" s="31">
        <v>190</v>
      </c>
      <c r="I248" s="32"/>
      <c r="J248" s="31">
        <v>23.22</v>
      </c>
      <c r="K248" s="32"/>
      <c r="L248" s="33">
        <f>IF(ISNUMBER((J248*H248)),(J248*H248),)</f>
        <v>4411.8</v>
      </c>
      <c r="M248" s="34"/>
    </row>
    <row r="249" spans="2:13" s="8" customFormat="1" ht="18" customHeight="1" x14ac:dyDescent="0.2">
      <c r="C249" s="35"/>
      <c r="D249" s="36"/>
      <c r="E249" s="67" t="s">
        <v>37</v>
      </c>
      <c r="F249" s="67"/>
      <c r="G249" s="37"/>
      <c r="H249" s="38"/>
      <c r="I249" s="38"/>
      <c r="J249" s="38"/>
      <c r="K249" s="38"/>
      <c r="L249" s="38">
        <f>L248</f>
        <v>4411.8</v>
      </c>
      <c r="M249" s="39"/>
    </row>
    <row r="250" spans="2:13" customFormat="1" ht="1.5" customHeight="1" x14ac:dyDescent="0.2">
      <c r="C250" s="40"/>
      <c r="D250" s="40"/>
      <c r="E250" s="40"/>
      <c r="F250" s="40"/>
      <c r="H250" s="41"/>
      <c r="I250" s="41"/>
      <c r="J250" s="41"/>
      <c r="K250" s="41"/>
      <c r="L250" s="41"/>
    </row>
    <row r="251" spans="2:13" customFormat="1" ht="18" customHeight="1" x14ac:dyDescent="0.2">
      <c r="B251" s="21"/>
      <c r="C251" s="22" t="s">
        <v>316</v>
      </c>
      <c r="D251" s="22"/>
      <c r="E251" s="67" t="s">
        <v>317</v>
      </c>
      <c r="F251" s="68"/>
      <c r="G251" s="23"/>
      <c r="H251" s="24">
        <v>0</v>
      </c>
      <c r="I251" s="25"/>
      <c r="J251" s="24">
        <v>0</v>
      </c>
      <c r="K251" s="25"/>
      <c r="L251" s="26">
        <f>IF(ISNUMBER((J251*H251)),(J251*H251),)</f>
        <v>0</v>
      </c>
      <c r="M251" s="27"/>
    </row>
    <row r="252" spans="2:13" s="8" customFormat="1" ht="18" customHeight="1" x14ac:dyDescent="0.2">
      <c r="C252" s="35"/>
      <c r="D252" s="36"/>
      <c r="E252" s="67" t="s">
        <v>37</v>
      </c>
      <c r="F252" s="67"/>
      <c r="G252" s="37"/>
      <c r="H252" s="38"/>
      <c r="I252" s="38"/>
      <c r="J252" s="38"/>
      <c r="K252" s="38"/>
      <c r="L252" s="38">
        <f>L251</f>
        <v>0</v>
      </c>
      <c r="M252" s="39"/>
    </row>
    <row r="253" spans="2:13" customFormat="1" ht="1.5" customHeight="1" x14ac:dyDescent="0.2">
      <c r="C253" s="40"/>
      <c r="D253" s="40"/>
      <c r="E253" s="40"/>
      <c r="F253" s="40"/>
      <c r="H253" s="41"/>
      <c r="I253" s="41"/>
      <c r="J253" s="41"/>
      <c r="K253" s="41"/>
      <c r="L253" s="41"/>
    </row>
    <row r="254" spans="2:13" customFormat="1" ht="18" customHeight="1" x14ac:dyDescent="0.2">
      <c r="B254" s="21"/>
      <c r="C254" s="22" t="s">
        <v>318</v>
      </c>
      <c r="D254" s="22"/>
      <c r="E254" s="67" t="s">
        <v>319</v>
      </c>
      <c r="F254" s="68"/>
      <c r="G254" s="23"/>
      <c r="H254" s="24"/>
      <c r="I254" s="25"/>
      <c r="J254" s="24"/>
      <c r="K254" s="25"/>
      <c r="L254" s="26"/>
      <c r="M254" s="27"/>
    </row>
    <row r="255" spans="2:13" customFormat="1" ht="15" customHeight="1" x14ac:dyDescent="0.2">
      <c r="B255" s="28"/>
      <c r="C255" s="29" t="s">
        <v>320</v>
      </c>
      <c r="D255" s="29"/>
      <c r="E255" s="63" t="s">
        <v>321</v>
      </c>
      <c r="F255" s="64"/>
      <c r="G255" s="30"/>
      <c r="H255" s="31"/>
      <c r="I255" s="32"/>
      <c r="J255" s="31"/>
      <c r="K255" s="32"/>
      <c r="L255" s="33"/>
      <c r="M255" s="34"/>
    </row>
    <row r="256" spans="2:13" customFormat="1" ht="15" customHeight="1" x14ac:dyDescent="0.2">
      <c r="B256" s="28"/>
      <c r="C256" s="29" t="s">
        <v>322</v>
      </c>
      <c r="D256" s="29"/>
      <c r="E256" s="63" t="s">
        <v>323</v>
      </c>
      <c r="F256" s="64"/>
      <c r="G256" s="30" t="s">
        <v>101</v>
      </c>
      <c r="H256" s="31">
        <v>300</v>
      </c>
      <c r="I256" s="32"/>
      <c r="J256" s="31">
        <v>90.37</v>
      </c>
      <c r="K256" s="32"/>
      <c r="L256" s="33">
        <f>IF(ISNUMBER((J256*H256)),(J256*H256),)</f>
        <v>27111</v>
      </c>
      <c r="M256" s="34"/>
    </row>
    <row r="257" spans="1:14" customFormat="1" ht="15" customHeight="1" x14ac:dyDescent="0.2">
      <c r="B257" s="28"/>
      <c r="C257" s="29" t="s">
        <v>324</v>
      </c>
      <c r="D257" s="29"/>
      <c r="E257" s="63" t="s">
        <v>325</v>
      </c>
      <c r="F257" s="64"/>
      <c r="G257" s="30" t="s">
        <v>47</v>
      </c>
      <c r="H257" s="31">
        <v>1</v>
      </c>
      <c r="I257" s="32"/>
      <c r="J257" s="31">
        <v>5589.72</v>
      </c>
      <c r="K257" s="32"/>
      <c r="L257" s="33">
        <f>IF(ISNUMBER((J257*H257)),(J257*H257),)</f>
        <v>5589.72</v>
      </c>
      <c r="M257" s="34"/>
    </row>
    <row r="258" spans="1:14" customFormat="1" ht="15" customHeight="1" x14ac:dyDescent="0.2">
      <c r="B258" s="28"/>
      <c r="C258" s="29" t="s">
        <v>326</v>
      </c>
      <c r="D258" s="29"/>
      <c r="E258" s="63" t="s">
        <v>327</v>
      </c>
      <c r="F258" s="64"/>
      <c r="G258" s="30" t="s">
        <v>231</v>
      </c>
      <c r="H258" s="31"/>
      <c r="I258" s="32"/>
      <c r="J258" s="31">
        <v>2231.4499999999998</v>
      </c>
      <c r="K258" s="32"/>
      <c r="L258" s="33">
        <f>IF(ISNUMBER((J258*H258)),(J258*H258),)</f>
        <v>0</v>
      </c>
      <c r="M258" s="34"/>
    </row>
    <row r="259" spans="1:14" s="8" customFormat="1" ht="18" customHeight="1" x14ac:dyDescent="0.2">
      <c r="C259" s="35"/>
      <c r="D259" s="36"/>
      <c r="E259" s="67" t="s">
        <v>37</v>
      </c>
      <c r="F259" s="67"/>
      <c r="G259" s="37"/>
      <c r="H259" s="38"/>
      <c r="I259" s="38"/>
      <c r="J259" s="38"/>
      <c r="K259" s="38"/>
      <c r="L259" s="38">
        <f>SUM(L255:L258)</f>
        <v>32700.720000000001</v>
      </c>
      <c r="M259" s="39"/>
    </row>
    <row r="260" spans="1:14" customFormat="1" ht="1.5" customHeight="1" x14ac:dyDescent="0.2">
      <c r="C260" s="40"/>
      <c r="D260" s="40"/>
      <c r="E260" s="40"/>
      <c r="F260" s="40"/>
      <c r="H260" s="41"/>
      <c r="I260" s="41"/>
      <c r="J260" s="41"/>
      <c r="K260" s="41"/>
      <c r="L260" s="41"/>
    </row>
    <row r="261" spans="1:14" customFormat="1" ht="18" customHeight="1" x14ac:dyDescent="0.2">
      <c r="B261" s="21"/>
      <c r="C261" s="22" t="s">
        <v>328</v>
      </c>
      <c r="D261" s="22"/>
      <c r="E261" s="67" t="s">
        <v>329</v>
      </c>
      <c r="F261" s="68"/>
      <c r="G261" s="23"/>
      <c r="H261" s="24"/>
      <c r="I261" s="25"/>
      <c r="J261" s="24"/>
      <c r="K261" s="25"/>
      <c r="L261" s="26"/>
      <c r="M261" s="27"/>
    </row>
    <row r="262" spans="1:14" customFormat="1" ht="15" customHeight="1" x14ac:dyDescent="0.2">
      <c r="B262" s="28"/>
      <c r="C262" s="29" t="s">
        <v>330</v>
      </c>
      <c r="D262" s="29"/>
      <c r="E262" s="63" t="s">
        <v>221</v>
      </c>
      <c r="F262" s="64"/>
      <c r="G262" s="30" t="s">
        <v>101</v>
      </c>
      <c r="H262" s="31"/>
      <c r="I262" s="32"/>
      <c r="J262" s="31"/>
      <c r="K262" s="32"/>
      <c r="L262" s="33"/>
      <c r="M262" s="34"/>
    </row>
    <row r="263" spans="1:14" customFormat="1" ht="15" customHeight="1" x14ac:dyDescent="0.2">
      <c r="B263" s="28"/>
      <c r="C263" s="29" t="s">
        <v>331</v>
      </c>
      <c r="D263" s="29"/>
      <c r="E263" s="63" t="s">
        <v>332</v>
      </c>
      <c r="F263" s="64"/>
      <c r="G263" s="30" t="s">
        <v>101</v>
      </c>
      <c r="H263" s="31">
        <v>20</v>
      </c>
      <c r="I263" s="32"/>
      <c r="J263" s="31">
        <v>20.239999999999998</v>
      </c>
      <c r="K263" s="32"/>
      <c r="L263" s="33">
        <f>IF(ISNUMBER((J263*H263)),(J263*H263),)</f>
        <v>404.79999999999995</v>
      </c>
      <c r="M263" s="34"/>
    </row>
    <row r="264" spans="1:14" customFormat="1" ht="15" customHeight="1" x14ac:dyDescent="0.2">
      <c r="B264" s="28"/>
      <c r="C264" s="29" t="s">
        <v>333</v>
      </c>
      <c r="D264" s="29"/>
      <c r="E264" s="63" t="s">
        <v>249</v>
      </c>
      <c r="F264" s="64"/>
      <c r="G264" s="30"/>
      <c r="H264" s="31"/>
      <c r="I264" s="32"/>
      <c r="J264" s="31"/>
      <c r="K264" s="32"/>
      <c r="L264" s="33"/>
      <c r="M264" s="34"/>
    </row>
    <row r="265" spans="1:14" customFormat="1" ht="15" customHeight="1" x14ac:dyDescent="0.2">
      <c r="B265" s="28"/>
      <c r="C265" s="29" t="s">
        <v>334</v>
      </c>
      <c r="D265" s="29"/>
      <c r="E265" s="63" t="s">
        <v>335</v>
      </c>
      <c r="F265" s="64"/>
      <c r="G265" s="30" t="s">
        <v>231</v>
      </c>
      <c r="H265" s="31"/>
      <c r="I265" s="32"/>
      <c r="J265" s="31">
        <v>14</v>
      </c>
      <c r="K265" s="32"/>
      <c r="L265" s="33">
        <f>IF(ISNUMBER((J265*H265)),(J265*H265),)</f>
        <v>0</v>
      </c>
      <c r="M265" s="34"/>
    </row>
    <row r="266" spans="1:14" s="8" customFormat="1" ht="18" customHeight="1" x14ac:dyDescent="0.2">
      <c r="C266" s="35"/>
      <c r="D266" s="36"/>
      <c r="E266" s="67" t="s">
        <v>37</v>
      </c>
      <c r="F266" s="67"/>
      <c r="G266" s="37"/>
      <c r="H266" s="38"/>
      <c r="I266" s="38"/>
      <c r="J266" s="38"/>
      <c r="K266" s="38"/>
      <c r="L266" s="38">
        <f>SUM(L262:L265)</f>
        <v>404.79999999999995</v>
      </c>
      <c r="M266" s="39"/>
    </row>
    <row r="267" spans="1:14" customFormat="1" ht="1.5" customHeight="1" x14ac:dyDescent="0.2">
      <c r="C267" s="40"/>
      <c r="D267" s="40"/>
      <c r="E267" s="40"/>
      <c r="F267" s="40"/>
      <c r="H267" s="41"/>
      <c r="I267" s="41"/>
      <c r="J267" s="41"/>
      <c r="K267" s="41"/>
      <c r="L267" s="41"/>
    </row>
    <row r="268" spans="1:14" s="10" customFormat="1" ht="18" customHeight="1" x14ac:dyDescent="0.2">
      <c r="C268" s="47"/>
      <c r="D268" s="48"/>
      <c r="E268" s="69" t="s">
        <v>307</v>
      </c>
      <c r="F268" s="69"/>
      <c r="G268" s="49"/>
      <c r="H268" s="50"/>
      <c r="I268" s="50"/>
      <c r="J268" s="50"/>
      <c r="K268" s="50"/>
      <c r="L268" s="50">
        <f>L259+L266+L249</f>
        <v>37517.320000000007</v>
      </c>
      <c r="M268" s="51"/>
    </row>
    <row r="269" spans="1:14" s="5" customFormat="1" ht="18" customHeight="1" x14ac:dyDescent="0.2">
      <c r="A269"/>
      <c r="B269"/>
      <c r="C269" s="52"/>
      <c r="D269" s="53"/>
      <c r="E269" s="61" t="s">
        <v>336</v>
      </c>
      <c r="F269" s="61"/>
      <c r="G269" s="54"/>
      <c r="H269" s="55"/>
      <c r="I269" s="55"/>
      <c r="J269" s="55"/>
      <c r="K269" s="55"/>
      <c r="L269" s="55">
        <f>L268*5.5%</f>
        <v>2063.4526000000005</v>
      </c>
      <c r="M269" s="56"/>
      <c r="N269"/>
    </row>
    <row r="270" spans="1:14" s="10" customFormat="1" ht="18" customHeight="1" x14ac:dyDescent="0.2">
      <c r="C270" s="47"/>
      <c r="D270" s="57"/>
      <c r="E270" s="62" t="s">
        <v>309</v>
      </c>
      <c r="F270" s="62"/>
      <c r="G270" s="58"/>
      <c r="H270" s="59"/>
      <c r="I270" s="59"/>
      <c r="J270" s="59"/>
      <c r="K270" s="59"/>
      <c r="L270" s="59">
        <f>L268+L269</f>
        <v>39580.772600000011</v>
      </c>
      <c r="M270" s="60"/>
    </row>
    <row r="271" spans="1:14" customFormat="1" ht="333" customHeight="1" x14ac:dyDescent="0.2"/>
    <row r="272" spans="1:14" customFormat="1" ht="1.5" customHeight="1" x14ac:dyDescent="0.2"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</row>
    <row r="273" spans="3:14" customFormat="1" ht="12.75" customHeight="1" x14ac:dyDescent="0.2">
      <c r="C273" s="42"/>
      <c r="D273" s="42"/>
      <c r="E273" s="42"/>
      <c r="F273" s="65" t="s">
        <v>84</v>
      </c>
      <c r="G273" s="65"/>
      <c r="H273" s="65"/>
      <c r="I273" s="65"/>
      <c r="J273" s="65"/>
      <c r="K273" s="42"/>
      <c r="L273" s="42"/>
      <c r="M273" s="42"/>
      <c r="N273" s="42"/>
    </row>
    <row r="274" spans="3:14" customFormat="1" ht="12.75" customHeight="1" x14ac:dyDescent="0.2">
      <c r="C274" s="43" t="s">
        <v>85</v>
      </c>
      <c r="D274" s="44"/>
      <c r="E274" s="44"/>
      <c r="F274" s="66" t="s">
        <v>86</v>
      </c>
      <c r="G274" s="66"/>
      <c r="H274" s="66"/>
      <c r="I274" s="66"/>
      <c r="J274" s="66"/>
      <c r="K274" s="44"/>
      <c r="L274" s="45" t="s">
        <v>337</v>
      </c>
    </row>
  </sheetData>
  <mergeCells count="222">
    <mergeCell ref="E12:F12"/>
    <mergeCell ref="E13:F13"/>
    <mergeCell ref="E14:F14"/>
    <mergeCell ref="E15:F15"/>
    <mergeCell ref="E8:F8"/>
    <mergeCell ref="E9:F9"/>
    <mergeCell ref="E10:F10"/>
    <mergeCell ref="E11:F11"/>
    <mergeCell ref="C2:L2"/>
    <mergeCell ref="C3:L3"/>
    <mergeCell ref="C4:L4"/>
    <mergeCell ref="E7:F7"/>
    <mergeCell ref="E16:F16"/>
    <mergeCell ref="E31:F31"/>
    <mergeCell ref="E32:F32"/>
    <mergeCell ref="E28:F28"/>
    <mergeCell ref="E30:F30"/>
    <mergeCell ref="E20:F20"/>
    <mergeCell ref="E21:F21"/>
    <mergeCell ref="E22:F22"/>
    <mergeCell ref="E24:F24"/>
    <mergeCell ref="E17:F17"/>
    <mergeCell ref="E18:F18"/>
    <mergeCell ref="E19:F19"/>
    <mergeCell ref="E25:F25"/>
    <mergeCell ref="E27:F27"/>
    <mergeCell ref="E48:F48"/>
    <mergeCell ref="E39:F39"/>
    <mergeCell ref="E33:F33"/>
    <mergeCell ref="E34:F34"/>
    <mergeCell ref="E44:F44"/>
    <mergeCell ref="E45:F45"/>
    <mergeCell ref="E46:F46"/>
    <mergeCell ref="E47:F47"/>
    <mergeCell ref="E40:F40"/>
    <mergeCell ref="E41:F41"/>
    <mergeCell ref="E42:F42"/>
    <mergeCell ref="E43:F43"/>
    <mergeCell ref="E36:F36"/>
    <mergeCell ref="E37:F37"/>
    <mergeCell ref="E38:F38"/>
    <mergeCell ref="E62:F62"/>
    <mergeCell ref="E63:F63"/>
    <mergeCell ref="E64:F64"/>
    <mergeCell ref="F54:J54"/>
    <mergeCell ref="C57:L57"/>
    <mergeCell ref="C58:L58"/>
    <mergeCell ref="C59:L59"/>
    <mergeCell ref="E49:F49"/>
    <mergeCell ref="E50:F50"/>
    <mergeCell ref="F53:J53"/>
    <mergeCell ref="E65:F65"/>
    <mergeCell ref="E75:F75"/>
    <mergeCell ref="E76:F76"/>
    <mergeCell ref="E66:F66"/>
    <mergeCell ref="E88:F88"/>
    <mergeCell ref="E81:F81"/>
    <mergeCell ref="E83:F83"/>
    <mergeCell ref="E84:F84"/>
    <mergeCell ref="E94:F94"/>
    <mergeCell ref="E80:F80"/>
    <mergeCell ref="E78:F78"/>
    <mergeCell ref="E79:F79"/>
    <mergeCell ref="E71:F71"/>
    <mergeCell ref="E72:F72"/>
    <mergeCell ref="E73:F73"/>
    <mergeCell ref="E74:F74"/>
    <mergeCell ref="E67:F67"/>
    <mergeCell ref="E68:F68"/>
    <mergeCell ref="E69:F69"/>
    <mergeCell ref="E100:F100"/>
    <mergeCell ref="E101:F101"/>
    <mergeCell ref="E95:F95"/>
    <mergeCell ref="E96:F96"/>
    <mergeCell ref="E89:F89"/>
    <mergeCell ref="E91:F91"/>
    <mergeCell ref="E92:F92"/>
    <mergeCell ref="E93:F93"/>
    <mergeCell ref="E85:F85"/>
    <mergeCell ref="E86:F86"/>
    <mergeCell ref="E87:F87"/>
    <mergeCell ref="E97:F97"/>
    <mergeCell ref="E128:F128"/>
    <mergeCell ref="E126:F126"/>
    <mergeCell ref="E127:F127"/>
    <mergeCell ref="E120:F120"/>
    <mergeCell ref="E121:F121"/>
    <mergeCell ref="E122:F122"/>
    <mergeCell ref="E123:F123"/>
    <mergeCell ref="C115:L115"/>
    <mergeCell ref="E118:F118"/>
    <mergeCell ref="E119:F119"/>
    <mergeCell ref="C113:L113"/>
    <mergeCell ref="E124:F124"/>
    <mergeCell ref="E125:F125"/>
    <mergeCell ref="C114:L114"/>
    <mergeCell ref="E106:F106"/>
    <mergeCell ref="F109:J109"/>
    <mergeCell ref="F110:J110"/>
    <mergeCell ref="E102:F102"/>
    <mergeCell ref="E103:F103"/>
    <mergeCell ref="E104:F104"/>
    <mergeCell ref="E105:F105"/>
    <mergeCell ref="E98:F98"/>
    <mergeCell ref="E99:F99"/>
    <mergeCell ref="E152:F152"/>
    <mergeCell ref="E136:F136"/>
    <mergeCell ref="E129:F129"/>
    <mergeCell ref="E130:F130"/>
    <mergeCell ref="E131:F131"/>
    <mergeCell ref="E141:F141"/>
    <mergeCell ref="E142:F142"/>
    <mergeCell ref="E143:F143"/>
    <mergeCell ref="E144:F144"/>
    <mergeCell ref="E137:F137"/>
    <mergeCell ref="E138:F138"/>
    <mergeCell ref="E139:F139"/>
    <mergeCell ref="E140:F140"/>
    <mergeCell ref="E132:F132"/>
    <mergeCell ref="E134:F134"/>
    <mergeCell ref="E135:F135"/>
    <mergeCell ref="E145:F145"/>
    <mergeCell ref="E146:F146"/>
    <mergeCell ref="E147:F147"/>
    <mergeCell ref="E148:F148"/>
    <mergeCell ref="E158:F158"/>
    <mergeCell ref="E176:F176"/>
    <mergeCell ref="E174:F174"/>
    <mergeCell ref="E175:F175"/>
    <mergeCell ref="C166:L166"/>
    <mergeCell ref="C167:L167"/>
    <mergeCell ref="C168:L168"/>
    <mergeCell ref="E171:F171"/>
    <mergeCell ref="F162:J162"/>
    <mergeCell ref="F163:J163"/>
    <mergeCell ref="E172:F172"/>
    <mergeCell ref="E173:F173"/>
    <mergeCell ref="E159:F159"/>
    <mergeCell ref="E153:F153"/>
    <mergeCell ref="E155:F155"/>
    <mergeCell ref="E156:F156"/>
    <mergeCell ref="E157:F157"/>
    <mergeCell ref="E149:F149"/>
    <mergeCell ref="E150:F150"/>
    <mergeCell ref="E151:F151"/>
    <mergeCell ref="E199:F199"/>
    <mergeCell ref="E192:F192"/>
    <mergeCell ref="E183:F183"/>
    <mergeCell ref="E177:F177"/>
    <mergeCell ref="E178:F178"/>
    <mergeCell ref="E179:F179"/>
    <mergeCell ref="E188:F188"/>
    <mergeCell ref="E189:F189"/>
    <mergeCell ref="E190:F190"/>
    <mergeCell ref="E191:F191"/>
    <mergeCell ref="E184:F184"/>
    <mergeCell ref="E185:F185"/>
    <mergeCell ref="E186:F186"/>
    <mergeCell ref="E187:F187"/>
    <mergeCell ref="E180:F180"/>
    <mergeCell ref="E181:F181"/>
    <mergeCell ref="E182:F182"/>
    <mergeCell ref="E193:F193"/>
    <mergeCell ref="E194:F194"/>
    <mergeCell ref="E195:F195"/>
    <mergeCell ref="E205:F205"/>
    <mergeCell ref="E223:F223"/>
    <mergeCell ref="E224:F224"/>
    <mergeCell ref="E221:F221"/>
    <mergeCell ref="E222:F222"/>
    <mergeCell ref="F211:J211"/>
    <mergeCell ref="F212:J212"/>
    <mergeCell ref="C215:L215"/>
    <mergeCell ref="C216:L216"/>
    <mergeCell ref="C217:L217"/>
    <mergeCell ref="E220:F220"/>
    <mergeCell ref="E206:F206"/>
    <mergeCell ref="E207:F207"/>
    <mergeCell ref="E208:F208"/>
    <mergeCell ref="E200:F200"/>
    <mergeCell ref="E201:F201"/>
    <mergeCell ref="E202:F202"/>
    <mergeCell ref="E203:F203"/>
    <mergeCell ref="E196:F196"/>
    <mergeCell ref="E197:F197"/>
    <mergeCell ref="E198:F198"/>
    <mergeCell ref="E232:F232"/>
    <mergeCell ref="E225:F225"/>
    <mergeCell ref="E227:F227"/>
    <mergeCell ref="E233:F233"/>
    <mergeCell ref="E234:F234"/>
    <mergeCell ref="F237:J237"/>
    <mergeCell ref="F238:J238"/>
    <mergeCell ref="E228:F228"/>
    <mergeCell ref="E229:F229"/>
    <mergeCell ref="E230:F230"/>
    <mergeCell ref="E252:F252"/>
    <mergeCell ref="E254:F254"/>
    <mergeCell ref="E255:F255"/>
    <mergeCell ref="E256:F256"/>
    <mergeCell ref="E247:F247"/>
    <mergeCell ref="E248:F248"/>
    <mergeCell ref="E249:F249"/>
    <mergeCell ref="E251:F251"/>
    <mergeCell ref="C241:L241"/>
    <mergeCell ref="C242:L242"/>
    <mergeCell ref="C243:L243"/>
    <mergeCell ref="E246:F246"/>
    <mergeCell ref="E269:F269"/>
    <mergeCell ref="E270:F270"/>
    <mergeCell ref="E262:F262"/>
    <mergeCell ref="F273:J273"/>
    <mergeCell ref="F274:J274"/>
    <mergeCell ref="E263:F263"/>
    <mergeCell ref="E264:F264"/>
    <mergeCell ref="E265:F265"/>
    <mergeCell ref="E257:F257"/>
    <mergeCell ref="E258:F258"/>
    <mergeCell ref="E259:F259"/>
    <mergeCell ref="E261:F261"/>
    <mergeCell ref="E266:F266"/>
    <mergeCell ref="E268:F268"/>
  </mergeCells>
  <phoneticPr fontId="9" type="noConversion"/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01 - BORDNORMAL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TIRAT, Christian (COGNAC)</dc:creator>
  <cp:lastModifiedBy>TIRAT, Christian (COGNAC)</cp:lastModifiedBy>
  <cp:lastPrinted>2024-01-11T09:09:26Z</cp:lastPrinted>
  <dcterms:created xsi:type="dcterms:W3CDTF">2023-12-06T04:55:17Z</dcterms:created>
  <dcterms:modified xsi:type="dcterms:W3CDTF">2024-01-11T09:10:01Z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b95ba9-d50e-4074-b623-0a9711dc916f_Enabled">
    <vt:lpwstr>true</vt:lpwstr>
  </property>
  <property fmtid="{D5CDD505-2E9C-101B-9397-08002B2CF9AE}" pid="3" name="MSIP_Label_06b95ba9-d50e-4074-b623-0a9711dc916f_SetDate">
    <vt:lpwstr>2024-01-11T08:57:50Z</vt:lpwstr>
  </property>
  <property fmtid="{D5CDD505-2E9C-101B-9397-08002B2CF9AE}" pid="4" name="MSIP_Label_06b95ba9-d50e-4074-b623-0a9711dc916f_Method">
    <vt:lpwstr>Standard</vt:lpwstr>
  </property>
  <property fmtid="{D5CDD505-2E9C-101B-9397-08002B2CF9AE}" pid="5" name="MSIP_Label_06b95ba9-d50e-4074-b623-0a9711dc916f_Name">
    <vt:lpwstr>[Public]</vt:lpwstr>
  </property>
  <property fmtid="{D5CDD505-2E9C-101B-9397-08002B2CF9AE}" pid="6" name="MSIP_Label_06b95ba9-d50e-4074-b623-0a9711dc916f_SiteId">
    <vt:lpwstr>be0be093-a2ad-444c-93d9-5626e83beefc</vt:lpwstr>
  </property>
  <property fmtid="{D5CDD505-2E9C-101B-9397-08002B2CF9AE}" pid="7" name="MSIP_Label_06b95ba9-d50e-4074-b623-0a9711dc916f_ActionId">
    <vt:lpwstr>bb03d047-0ed0-4148-b5dd-918c9e4b753e</vt:lpwstr>
  </property>
  <property fmtid="{D5CDD505-2E9C-101B-9397-08002B2CF9AE}" pid="8" name="MSIP_Label_06b95ba9-d50e-4074-b623-0a9711dc916f_ContentBits">
    <vt:lpwstr>0</vt:lpwstr>
  </property>
</Properties>
</file>